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업무 관련\3.공사관련\2020년\2. 핵의학과 RI 배기유니트 이설\2. 발주 서류\"/>
    </mc:Choice>
  </mc:AlternateContent>
  <bookViews>
    <workbookView xWindow="120" yWindow="135" windowWidth="23715" windowHeight="11880" activeTab="2"/>
  </bookViews>
  <sheets>
    <sheet name="원가계산서" sheetId="3" r:id="rId1"/>
    <sheet name="공종별집계표" sheetId="10" r:id="rId2"/>
    <sheet name="공종별내역서" sheetId="9" r:id="rId3"/>
  </sheets>
  <definedNames>
    <definedName name="_xlnm.Print_Area" localSheetId="2">공종별내역서!$A$1:$M$357</definedName>
    <definedName name="_xlnm.Print_Area" localSheetId="1">공종별집계표!$A$1:$M$23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52511" iterate="1"/>
</workbook>
</file>

<file path=xl/calcChain.xml><?xml version="1.0" encoding="utf-8"?>
<calcChain xmlns="http://schemas.openxmlformats.org/spreadsheetml/2006/main">
  <c r="I19" i="10" l="1"/>
  <c r="J19" i="10" s="1"/>
  <c r="I7" i="10"/>
  <c r="J7" i="10" s="1"/>
  <c r="I8" i="10"/>
  <c r="J8" i="10" s="1"/>
  <c r="E19" i="10"/>
  <c r="F19" i="10" s="1"/>
  <c r="G19" i="10"/>
  <c r="H19" i="10" s="1"/>
  <c r="I9" i="10"/>
  <c r="J9" i="10" s="1"/>
  <c r="E9" i="10"/>
  <c r="F9" i="10" s="1"/>
  <c r="G9" i="10"/>
  <c r="H9" i="10" s="1"/>
  <c r="G8" i="10"/>
  <c r="H8" i="10" s="1"/>
  <c r="G7" i="10"/>
  <c r="H7" i="10" s="1"/>
  <c r="L19" i="10" l="1"/>
  <c r="L9" i="10"/>
  <c r="K19" i="10"/>
  <c r="G12" i="10"/>
  <c r="H12" i="10" s="1"/>
  <c r="E8" i="10"/>
  <c r="F8" i="10" s="1"/>
  <c r="L8" i="10" s="1"/>
  <c r="I6" i="10"/>
  <c r="J6" i="10" s="1"/>
  <c r="G13" i="10"/>
  <c r="H13" i="10" s="1"/>
  <c r="G20" i="10"/>
  <c r="H20" i="10" s="1"/>
  <c r="I17" i="10"/>
  <c r="J17" i="10" s="1"/>
  <c r="G18" i="10"/>
  <c r="H18" i="10" s="1"/>
  <c r="G17" i="10"/>
  <c r="H17" i="10" s="1"/>
  <c r="G21" i="10"/>
  <c r="H21" i="10" s="1"/>
  <c r="K9" i="10"/>
  <c r="G6" i="10"/>
  <c r="H6" i="10" s="1"/>
  <c r="G15" i="10"/>
  <c r="H15" i="10" s="1"/>
  <c r="G11" i="10"/>
  <c r="H11" i="10" s="1"/>
  <c r="G14" i="10" l="1"/>
  <c r="H14" i="10" s="1"/>
  <c r="K8" i="10"/>
  <c r="G16" i="10"/>
  <c r="H16" i="10" s="1"/>
  <c r="E7" i="10"/>
  <c r="E21" i="10"/>
  <c r="G10" i="10" l="1"/>
  <c r="H10" i="10" s="1"/>
  <c r="G5" i="10" s="1"/>
  <c r="H5" i="10" s="1"/>
  <c r="H23" i="10" s="1"/>
  <c r="F7" i="10"/>
  <c r="K7" i="10"/>
  <c r="F21" i="10"/>
  <c r="E8" i="3" l="1"/>
  <c r="E17" i="3" s="1"/>
  <c r="E6" i="10"/>
  <c r="L7" i="10"/>
  <c r="E9" i="3" l="1"/>
  <c r="E10" i="3" s="1"/>
  <c r="E15" i="3"/>
  <c r="E14" i="3"/>
  <c r="E16" i="3" s="1"/>
  <c r="I21" i="10"/>
  <c r="F6" i="10"/>
  <c r="L6" i="10" s="1"/>
  <c r="K6" i="10"/>
  <c r="E15" i="10"/>
  <c r="E16" i="10"/>
  <c r="E12" i="3"/>
  <c r="E13" i="3"/>
  <c r="E31" i="3"/>
  <c r="J21" i="10" l="1"/>
  <c r="L21" i="10" s="1"/>
  <c r="T21" i="10" s="1"/>
  <c r="E27" i="3" s="1"/>
  <c r="K21" i="10"/>
  <c r="F15" i="10"/>
  <c r="F16" i="10"/>
  <c r="E20" i="10" l="1"/>
  <c r="E11" i="10"/>
  <c r="I12" i="10"/>
  <c r="J12" i="10" s="1"/>
  <c r="F11" i="10" l="1"/>
  <c r="F20" i="10"/>
  <c r="I20" i="10" l="1"/>
  <c r="J20" i="10" l="1"/>
  <c r="L20" i="10" s="1"/>
  <c r="K20" i="10"/>
  <c r="E18" i="10"/>
  <c r="F18" i="10" s="1"/>
  <c r="I16" i="10"/>
  <c r="I14" i="10"/>
  <c r="J14" i="10" s="1"/>
  <c r="I18" i="10"/>
  <c r="I11" i="10"/>
  <c r="E17" i="10" l="1"/>
  <c r="I13" i="10"/>
  <c r="J13" i="10" s="1"/>
  <c r="I15" i="10"/>
  <c r="J18" i="10"/>
  <c r="L18" i="10" s="1"/>
  <c r="K18" i="10"/>
  <c r="J11" i="10"/>
  <c r="K11" i="10"/>
  <c r="J16" i="10"/>
  <c r="L16" i="10" s="1"/>
  <c r="K16" i="10"/>
  <c r="F17" i="10" l="1"/>
  <c r="L17" i="10" s="1"/>
  <c r="K17" i="10"/>
  <c r="L11" i="10"/>
  <c r="J15" i="10"/>
  <c r="L15" i="10" s="1"/>
  <c r="K15" i="10"/>
  <c r="I10" i="10" l="1"/>
  <c r="J10" i="10" s="1"/>
  <c r="I5" i="10" s="1"/>
  <c r="J5" i="10" s="1"/>
  <c r="E12" i="10" l="1"/>
  <c r="E11" i="3"/>
  <c r="J23" i="10"/>
  <c r="E13" i="10"/>
  <c r="F12" i="10" l="1"/>
  <c r="L12" i="10" s="1"/>
  <c r="K12" i="10"/>
  <c r="E14" i="10"/>
  <c r="F13" i="10"/>
  <c r="K13" i="10"/>
  <c r="L13" i="10" l="1"/>
  <c r="F14" i="10"/>
  <c r="L14" i="10" s="1"/>
  <c r="K14" i="10"/>
  <c r="E10" i="10" l="1"/>
  <c r="F10" i="10" l="1"/>
  <c r="K10" i="10"/>
  <c r="L10" i="10" l="1"/>
  <c r="E5" i="10"/>
  <c r="K5" i="10" l="1"/>
  <c r="F5" i="10"/>
  <c r="E4" i="3" l="1"/>
  <c r="E7" i="3" s="1"/>
  <c r="L5" i="10"/>
  <c r="L23" i="10" s="1"/>
  <c r="F23" i="10"/>
  <c r="E22" i="3" l="1"/>
  <c r="E20" i="3"/>
  <c r="E18" i="3"/>
  <c r="E21" i="3"/>
  <c r="E19" i="3"/>
  <c r="E23" i="3" l="1"/>
  <c r="E24" i="3" s="1"/>
  <c r="E25" i="3" l="1"/>
  <c r="E26" i="3" s="1"/>
  <c r="E28" i="3" s="1"/>
  <c r="E29" i="3" l="1"/>
  <c r="E30" i="3" l="1"/>
  <c r="E32" i="3" s="1"/>
</calcChain>
</file>

<file path=xl/sharedStrings.xml><?xml version="1.0" encoding="utf-8"?>
<sst xmlns="http://schemas.openxmlformats.org/spreadsheetml/2006/main" count="1669" uniqueCount="511">
  <si>
    <t>공 종 별 집 계 표</t>
  </si>
  <si>
    <t>[ 핵의학과 방사성 폐기물실 보완공사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</si>
  <si>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</si>
  <si>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</si>
  <si>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</si>
  <si>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</si>
  <si>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</si>
  <si>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</si>
  <si>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</si>
  <si>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</si>
  <si>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</si>
  <si>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</si>
  <si>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</si>
  <si>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</si>
  <si>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</si>
  <si>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</si>
  <si>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</si>
  <si>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</si>
  <si>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</si>
  <si>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</si>
  <si>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</si>
  <si>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</si>
  <si>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</si>
  <si>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</si>
  <si>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</si>
  <si>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</si>
  <si>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</si>
  <si>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</si>
  <si>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</si>
  <si>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</si>
  <si>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</si>
  <si>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</si>
  <si>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</si>
  <si>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</si>
  <si>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</si>
  <si>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</si>
  <si>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</si>
  <si>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</si>
  <si>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</si>
  <si>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</si>
  <si>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</si>
  <si>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</si>
  <si>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</si>
  <si>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</si>
  <si>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</si>
  <si>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</si>
  <si>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</si>
  <si>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</si>
  <si>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</si>
  <si>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</si>
  <si>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</si>
  <si>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핵의학과 방사성 폐기물실 보완공사</t>
  </si>
  <si>
    <t/>
  </si>
  <si>
    <t>01</t>
  </si>
  <si>
    <t>0101  기계  설비공사</t>
  </si>
  <si>
    <t>0101</t>
  </si>
  <si>
    <t>010101  RI FILTER 이설공사</t>
  </si>
  <si>
    <t>010101</t>
  </si>
  <si>
    <t>1-1 RI FILTER &amp; BOX 이설</t>
  </si>
  <si>
    <t>5B37E6D01F4042A202D5F6408F8E</t>
  </si>
  <si>
    <t>F</t>
  </si>
  <si>
    <t>T</t>
  </si>
  <si>
    <t>0101015B37E6D01F4042A202D5F6408F8E</t>
  </si>
  <si>
    <t>바닥보양(쿠션롤)</t>
  </si>
  <si>
    <t>4T*1000*25M</t>
  </si>
  <si>
    <t>개</t>
  </si>
  <si>
    <t>5B37E6D01F4042A202D5F6408F8F</t>
  </si>
  <si>
    <t>0101015B37E6D01F4042A202D5F6408F8F</t>
  </si>
  <si>
    <t>벽체보양(CP매트)</t>
  </si>
  <si>
    <t>4T*1000*50M</t>
  </si>
  <si>
    <t>5B37E6D01F4042A202D5F6408F88</t>
  </si>
  <si>
    <t>0101015B37E6D01F4042A202D5F6408F88</t>
  </si>
  <si>
    <t>Filterbox 이설</t>
  </si>
  <si>
    <t>식</t>
  </si>
  <si>
    <t>5B37E6D01F4042A202D5F6408F89</t>
  </si>
  <si>
    <t>0101015B37E6D01F4042A202D5F6408F89</t>
  </si>
  <si>
    <t>PRE FILTER 교체</t>
  </si>
  <si>
    <t>610 x 610 x 50</t>
  </si>
  <si>
    <t>5B37E6D01F4042A202D5F6408F8A</t>
  </si>
  <si>
    <t>0101015B37E6D01F4042A202D5F6408F8A</t>
  </si>
  <si>
    <t>HEPA FILTER 교체</t>
  </si>
  <si>
    <t>610 x 610 x 292</t>
  </si>
  <si>
    <t>5B37E6D01F4042A202D5F6408F8B</t>
  </si>
  <si>
    <t>0101015B37E6D01F4042A202D5F6408F8B</t>
  </si>
  <si>
    <t>CHARCHOL FILTER 교체
(국내 원자력용 등급)</t>
  </si>
  <si>
    <t>610 × 610 × 292</t>
  </si>
  <si>
    <t>5B37E6D01F4042A202D5F6408F84</t>
  </si>
  <si>
    <t>0101015B37E6D01F4042A202D5F6408F84</t>
  </si>
  <si>
    <t>필터교체 보고서 작성</t>
  </si>
  <si>
    <t>인</t>
  </si>
  <si>
    <t>5B37E6D01F4042A202D5F6408F85</t>
  </si>
  <si>
    <t>0101015B37E6D01F4042A202D5F6408F85</t>
  </si>
  <si>
    <t>크레인(10ton)</t>
  </si>
  <si>
    <t>일</t>
  </si>
  <si>
    <t>5B37E6D01F4042A202D5F6408EE6</t>
  </si>
  <si>
    <t>0101015B37E6D01F4042A202D5F6408EE6</t>
  </si>
  <si>
    <t>지게차(5ton)</t>
  </si>
  <si>
    <t>회</t>
  </si>
  <si>
    <t>5B37E6D01F4042A202D5F6408EE7</t>
  </si>
  <si>
    <t>0101015B37E6D01F4042A202D5F6408EE7</t>
  </si>
  <si>
    <t>이동경로 방사능 오염 측정
(smear test)</t>
  </si>
  <si>
    <t>감마핵종분석</t>
  </si>
  <si>
    <t>곳</t>
  </si>
  <si>
    <t>5B37E6D01F4042A202D5F6408EE4</t>
  </si>
  <si>
    <t>0101015B37E6D01F4042A202D5F6408EE4</t>
  </si>
  <si>
    <t>필터박스 누설 측정</t>
  </si>
  <si>
    <t>개소</t>
  </si>
  <si>
    <t>5B37E6D01F4042A202D5F6408EE5</t>
  </si>
  <si>
    <t>0101015B37E6D01F4042A202D5F6408EE5</t>
  </si>
  <si>
    <t>1-2 송풍기 철거 및 신규 설치</t>
  </si>
  <si>
    <t>5B37E6D01F4042A202D5F6408EE2</t>
  </si>
  <si>
    <t>0101015B37E6D01F4042A202D5F6408EE2</t>
  </si>
  <si>
    <t>송풍기 철거</t>
  </si>
  <si>
    <t>5B37E6D01F4042A202D5F6408EE3</t>
  </si>
  <si>
    <t>0101015B37E6D01F4042A202D5F6408EE3</t>
  </si>
  <si>
    <t>신규 송풍기</t>
  </si>
  <si>
    <t>100CMM #3.5, 7.5kW</t>
  </si>
  <si>
    <t>5B37E6D01F4042A202D5F6408EE0</t>
  </si>
  <si>
    <t>0101015B37E6D01F4042A202D5F6408EE0</t>
  </si>
  <si>
    <t>철거송풍기 핵종분석</t>
  </si>
  <si>
    <t>5B37E6D01F4042A202D5F6408EE1</t>
  </si>
  <si>
    <t>0101015B37E6D01F4042A202D5F6408EE1</t>
  </si>
  <si>
    <t>1-3 Stack monitor 이설</t>
  </si>
  <si>
    <t>5B37E6D01F4042A202D5F6408EEE</t>
  </si>
  <si>
    <t>0101015B37E6D01F4042A202D5F6408EEE</t>
  </si>
  <si>
    <t>RS-232 to RS-422 컨버터</t>
  </si>
  <si>
    <t>adam-4520-ee</t>
  </si>
  <si>
    <t>5B37E6D01F4042A202D5F6408EEF</t>
  </si>
  <si>
    <t>0101015B37E6D01F4042A202D5F6408EEF</t>
  </si>
  <si>
    <t>시리얼컨버터</t>
  </si>
  <si>
    <t>adam-4561-ce</t>
  </si>
  <si>
    <t>5B37E6D01F4042A202D5F6408DDF</t>
  </si>
  <si>
    <t>0101015B37E6D01F4042A202D5F6408DDF</t>
  </si>
  <si>
    <t>RS-422 cable(200M)</t>
  </si>
  <si>
    <t>카나레 A2C3-SS</t>
  </si>
  <si>
    <t>roll</t>
  </si>
  <si>
    <t>5B37E6D01F4042A202D5F6408DDE</t>
  </si>
  <si>
    <t>0101015B37E6D01F4042A202D5F6408DDE</t>
  </si>
  <si>
    <t>SF 후레쉬블 (50M)</t>
  </si>
  <si>
    <t>16mm</t>
  </si>
  <si>
    <t>5B37E6D01F4042A202D5F6408DDD</t>
  </si>
  <si>
    <t>0101015B37E6D01F4042A202D5F6408DDD</t>
  </si>
  <si>
    <t>통신(고급)</t>
  </si>
  <si>
    <t>MD</t>
  </si>
  <si>
    <t>5B37E6D01F4042A202D5F6408DDC</t>
  </si>
  <si>
    <t>0101015B37E6D01F4042A202D5F6408DDC</t>
  </si>
  <si>
    <t>통신(초급)</t>
  </si>
  <si>
    <t>5B37E6D01F4042A202D5F6408DDB</t>
  </si>
  <si>
    <t>0101015B37E6D01F4042A202D5F6408DDB</t>
  </si>
  <si>
    <t>1-4 TAB 작업</t>
  </si>
  <si>
    <t>5B37E6D01F4042A202D5F6408DDA</t>
  </si>
  <si>
    <t>0101015B37E6D01F4042A202D5F6408DDA</t>
  </si>
  <si>
    <t>원자력고급기술자</t>
  </si>
  <si>
    <t>5B37E6D01F4042A202D5F6408DD9</t>
  </si>
  <si>
    <t>0101015B37E6D01F4042A202D5F6408DD9</t>
  </si>
  <si>
    <t>원자력초급기술자</t>
  </si>
  <si>
    <t>5B37E6D01F4042A202D5F6408DD8</t>
  </si>
  <si>
    <t>0101015B37E6D01F4042A202D5F6408DD8</t>
  </si>
  <si>
    <t>[ 합           계 ]</t>
  </si>
  <si>
    <t>TOTAL</t>
  </si>
  <si>
    <t>010102  급배기덕트설치공사</t>
  </si>
  <si>
    <t>010102</t>
  </si>
  <si>
    <t>각형덕트제작설치</t>
  </si>
  <si>
    <t>0.5T</t>
  </si>
  <si>
    <t>M2</t>
  </si>
  <si>
    <t>5B37E6D01F4042A202D5F6408C38</t>
  </si>
  <si>
    <t>0101025B37E6D01F4042A202D5F6408C38</t>
  </si>
  <si>
    <t>0.6T</t>
  </si>
  <si>
    <t>5B37E6D01F4042A202D5F6408C39</t>
  </si>
  <si>
    <t>0101025B37E6D01F4042A202D5F6408C39</t>
  </si>
  <si>
    <t>디퓨져</t>
  </si>
  <si>
    <t>사각, Φ200, Al</t>
  </si>
  <si>
    <t>5B37E6D01F4042A202D5F6408C3A</t>
  </si>
  <si>
    <t>0101025B37E6D01F4042A202D5F6408C3A</t>
  </si>
  <si>
    <t>후렉시블덕트</t>
  </si>
  <si>
    <t>FIBER GLASS 보온, 200A</t>
  </si>
  <si>
    <t>5B37E6D01F4042A202D5F6408C3B</t>
  </si>
  <si>
    <t>0101025B37E6D01F4042A202D5F6408C3B</t>
  </si>
  <si>
    <t>FIBER GLASS 비보온, 200A</t>
  </si>
  <si>
    <t>5B37E6D01F4042A202D5F6408C3C</t>
  </si>
  <si>
    <t>0101025B37E6D01F4042A202D5F6408C3C</t>
  </si>
  <si>
    <t>SUS밴드</t>
  </si>
  <si>
    <t>D 200</t>
  </si>
  <si>
    <t>5B37E6D01F4042A202D5F6408C3D</t>
  </si>
  <si>
    <t>0101025B37E6D01F4042A202D5F6408C3D</t>
  </si>
  <si>
    <t>SPIN IN COUPLING</t>
  </si>
  <si>
    <t>D200</t>
  </si>
  <si>
    <t>EA</t>
  </si>
  <si>
    <t>5B37E6D01F4042A202D5F6408C3E</t>
  </si>
  <si>
    <t>0101025B37E6D01F4042A202D5F6408C3E</t>
  </si>
  <si>
    <t>VD</t>
  </si>
  <si>
    <t>300*250</t>
  </si>
  <si>
    <t>5B37E6D01F4042A202D5F6408C3F</t>
  </si>
  <si>
    <t>0101025B37E6D01F4042A202D5F6408C3F</t>
  </si>
  <si>
    <t>가대설치</t>
  </si>
  <si>
    <t>ㄴ형강-2M</t>
  </si>
  <si>
    <t>5B37E6D01F4042A202D5F6408C30</t>
  </si>
  <si>
    <t>0101025B37E6D01F4042A202D5F6408C30</t>
  </si>
  <si>
    <t>가대설치STS</t>
  </si>
  <si>
    <t>ㄴ형강-5M</t>
  </si>
  <si>
    <t>5B37E6D01F4042A202D5F6408C31</t>
  </si>
  <si>
    <t>0101025B37E6D01F4042A202D5F6408C31</t>
  </si>
  <si>
    <t>덕트설치용 구멍뚫기</t>
  </si>
  <si>
    <t>200T, 0.9m2</t>
  </si>
  <si>
    <t>5B37E6D01F4042A202D5F6408B11</t>
  </si>
  <si>
    <t>0101025B37E6D01F4042A202D5F6408B11</t>
  </si>
  <si>
    <t>010103  장비 및 배관철거공사</t>
  </si>
  <si>
    <t>010103</t>
  </si>
  <si>
    <t>1) 덕트철거공사</t>
  </si>
  <si>
    <t>5B37E6D01F4042A202D5F6408B13</t>
  </si>
  <si>
    <t>0101035B37E6D01F4042A202D5F6408B13</t>
  </si>
  <si>
    <t>각형덕트철거</t>
  </si>
  <si>
    <t>5B37E6D01F4042A202D5F6408B12</t>
  </si>
  <si>
    <t>0101035B37E6D01F4042A202D5F6408B12</t>
  </si>
  <si>
    <t>5B37E6D01F4042A202D5F6408B15</t>
  </si>
  <si>
    <t>0101035B37E6D01F4042A202D5F6408B15</t>
  </si>
  <si>
    <t>후렉시블덕트철거</t>
  </si>
  <si>
    <t>5B37E6D01F4042A202D5F6408B14</t>
  </si>
  <si>
    <t>0101035B37E6D01F4042A202D5F6408B14</t>
  </si>
  <si>
    <t>디퓨져철거</t>
  </si>
  <si>
    <t>5B37E6D01F4042A202D5F6408B17</t>
  </si>
  <si>
    <t>0101035B37E6D01F4042A202D5F6408B17</t>
  </si>
  <si>
    <t>2) 고재처리</t>
  </si>
  <si>
    <t>5B37E6D01F4042A202D5F6408B19</t>
  </si>
  <si>
    <t>0101035B37E6D01F4042A202D5F6408B19</t>
  </si>
  <si>
    <t>고재</t>
  </si>
  <si>
    <t>철, 중량A</t>
  </si>
  <si>
    <t>톤</t>
  </si>
  <si>
    <t>5B37E6D01F4042A202D5F6408B18</t>
  </si>
  <si>
    <t>0101035B37E6D01F4042A202D5F6408B18</t>
  </si>
  <si>
    <t>M</t>
  </si>
  <si>
    <t>0102  건  축  공  사</t>
  </si>
  <si>
    <t>0102</t>
  </si>
  <si>
    <t>010201  가  설  공  사</t>
  </si>
  <si>
    <t>010201</t>
  </si>
  <si>
    <t>강관 조립말비계(이동식)설치 및 해체</t>
  </si>
  <si>
    <t>높이 2m, 3개월</t>
  </si>
  <si>
    <t>대</t>
  </si>
  <si>
    <t>5DEC26E657E04A18020F2863F327</t>
  </si>
  <si>
    <t>0102015DEC26E657E04A18020F2863F327</t>
  </si>
  <si>
    <t>건축물 현장정리 및 청소</t>
  </si>
  <si>
    <t>수리</t>
  </si>
  <si>
    <t>5DEC26E657E04A18020983FAD121</t>
  </si>
  <si>
    <t>0102015DEC26E657E04A18020983FAD121</t>
  </si>
  <si>
    <t>가설벽</t>
  </si>
  <si>
    <t>50mm 샌드위치판넬 설치후철거</t>
  </si>
  <si>
    <t>5DEC26E657E04A18020401E0ADEA</t>
  </si>
  <si>
    <t>0102015DEC26E657E04A18020401E0ADEA</t>
  </si>
  <si>
    <t>010202  철근콘크리트공사</t>
  </si>
  <si>
    <t>010202</t>
  </si>
  <si>
    <t>인력비빔 콘크리트 타설</t>
  </si>
  <si>
    <t>무근구조물, 골재 25mm, 배합종류 (A)</t>
  </si>
  <si>
    <t>M3</t>
  </si>
  <si>
    <t>5DEC26E657E04A1B02C8107D6775</t>
  </si>
  <si>
    <t>0102025DEC26E657E04A1B02C8107D6775</t>
  </si>
  <si>
    <t>합판거푸집 설치 및 해체</t>
  </si>
  <si>
    <t>보통 4회, 수직고 7m까지</t>
  </si>
  <si>
    <t>5DEC26E657E04A1D028CA141C0D6</t>
  </si>
  <si>
    <t>0102025DEC26E657E04A1D028CA141C0D6</t>
  </si>
  <si>
    <t>010203  조  적  공  사</t>
  </si>
  <si>
    <t>010203</t>
  </si>
  <si>
    <t>시멘트벽돌</t>
  </si>
  <si>
    <t>제주, 190*57*90(C종2급)</t>
  </si>
  <si>
    <t>매</t>
  </si>
  <si>
    <t>5DEC26ED83E0450102E39D9328D2</t>
  </si>
  <si>
    <t>0102035DEC26ED83E0450102E39D9328D2</t>
  </si>
  <si>
    <t>벽돌소운반</t>
  </si>
  <si>
    <t>지하1층,인력</t>
  </si>
  <si>
    <t>천매</t>
  </si>
  <si>
    <t>5DEC26E657E04A1C02E0B7241947</t>
  </si>
  <si>
    <t>0102035DEC26E657E04A1C02E0B7241947</t>
  </si>
  <si>
    <t>철근콘크리트인방</t>
  </si>
  <si>
    <t>100*200</t>
  </si>
  <si>
    <t>5DEC26E657E04A1F02B414F724F6</t>
  </si>
  <si>
    <t>0102035DEC26E657E04A1F02B414F724F6</t>
  </si>
  <si>
    <t>1.0B 벽돌쌓기</t>
  </si>
  <si>
    <t>3.6m 이하</t>
  </si>
  <si>
    <t>5DEC26E657E0486A0290967F3D9A</t>
  </si>
  <si>
    <t>0102035DEC26E657E0486A0290967F3D9A</t>
  </si>
  <si>
    <t>010204  금  속  공  사</t>
  </si>
  <si>
    <t>010204</t>
  </si>
  <si>
    <t>기계구조용스테인리스강관</t>
  </si>
  <si>
    <t>STS304 100*100*2.0mm</t>
  </si>
  <si>
    <t>5DFEC64CB26046CC0277679E7C67</t>
  </si>
  <si>
    <t>0102045DFEC64CB26046CC0277679E7C67</t>
  </si>
  <si>
    <t>STS304 100*140*2.0mm</t>
  </si>
  <si>
    <t>5DFEC64CB26046CC0277679E7C65</t>
  </si>
  <si>
    <t>0102045DFEC64CB26046CC0277679E7C65</t>
  </si>
  <si>
    <t>STS304 30*70*1.5mm</t>
  </si>
  <si>
    <t>5DFEC64CB26046CC0277679F1462</t>
  </si>
  <si>
    <t>0102045DFEC64CB26046CC0277679F1462</t>
  </si>
  <si>
    <t>셋트앵커</t>
  </si>
  <si>
    <t>M12*L100mm</t>
  </si>
  <si>
    <t>5DEC7651D5704D320281B1046467</t>
  </si>
  <si>
    <t>0102045DEC7651D5704D320281B1046467</t>
  </si>
  <si>
    <t>앵커 볼트 설치</t>
  </si>
  <si>
    <t>∮16 이하</t>
  </si>
  <si>
    <t>5DEC26E657E04A1D028D4B816214</t>
  </si>
  <si>
    <t>0102045DEC26E657E04A1D028D4B816214</t>
  </si>
  <si>
    <t>경량 천장 철골틀 설치</t>
  </si>
  <si>
    <t>M-BAR, H:1m미만</t>
  </si>
  <si>
    <t>5DEC26E657E04B3D026B192673A1</t>
  </si>
  <si>
    <t>0102045DEC26E657E04B3D026B192673A1</t>
  </si>
  <si>
    <t>스테인리스재료분리대</t>
  </si>
  <si>
    <t>바닥, W220*1.5t</t>
  </si>
  <si>
    <t>5DEC26E657E04B3D0261178081EB</t>
  </si>
  <si>
    <t>0102045DEC26E657E04B3D0261178081EB</t>
  </si>
  <si>
    <t>걱종 잡철물 제작 설치</t>
  </si>
  <si>
    <t>스테인리스, 간단</t>
  </si>
  <si>
    <t>kg</t>
  </si>
  <si>
    <t>5DEC26E657E04B3D02600DDA05B6</t>
  </si>
  <si>
    <t>0102045DEC26E657E04B3D02600DDA05B6</t>
  </si>
  <si>
    <t>체크플레이트 설치</t>
  </si>
  <si>
    <t>3.2t, 아연도금</t>
  </si>
  <si>
    <t>5DEC26E657E04B36023BA580A08A</t>
  </si>
  <si>
    <t>0102045DEC26E657E04B36023BA580A08A</t>
  </si>
  <si>
    <t>스테인리스강판</t>
  </si>
  <si>
    <t>STS304, 12mm</t>
  </si>
  <si>
    <t>5D2166899A404FEF02F11480D6DA</t>
  </si>
  <si>
    <t>0102045D2166899A404FEF02F11480D6DA</t>
  </si>
  <si>
    <t>010205  미  장  공  사</t>
  </si>
  <si>
    <t>010205</t>
  </si>
  <si>
    <t>모르타르 바름</t>
  </si>
  <si>
    <t>내벽, 15mm, 3.6m 이하</t>
  </si>
  <si>
    <t>5DEC26E657E04B3C024096233808</t>
  </si>
  <si>
    <t>0102055DEC26E657E04B3C024096233808</t>
  </si>
  <si>
    <t>창호주위 모르타르 충전</t>
  </si>
  <si>
    <t>5DEC26E657E04B3B02B3B9CB0527</t>
  </si>
  <si>
    <t>0102055DEC26E657E04B3B02B3B9CB0527</t>
  </si>
  <si>
    <t>010206  창  호  공  사</t>
  </si>
  <si>
    <t>010206</t>
  </si>
  <si>
    <t>수밀코킹(실리콘)</t>
  </si>
  <si>
    <t>삼각, 10mm, 창호주위</t>
  </si>
  <si>
    <t>5DEC26E657E04B3F021E7641B2DD</t>
  </si>
  <si>
    <t>0102065DEC26E657E04B3F021E7641B2DD</t>
  </si>
  <si>
    <t>SD01[철재 여닫이문]</t>
  </si>
  <si>
    <t>1.000 x 2.200 = 2.200</t>
  </si>
  <si>
    <t>5DEC26E657E04B3B02BA80DB5FFE</t>
  </si>
  <si>
    <t>0102065DEC26E657E04B3B02BA80DB5FFE</t>
  </si>
  <si>
    <t>SGPD01[SGP판넬문]</t>
  </si>
  <si>
    <t>5DEC26E657E04B3B02BA80DB5FFC</t>
  </si>
  <si>
    <t>0102065DEC26E657E04B3B02BA80DB5FFC</t>
  </si>
  <si>
    <t>010207  칠    공    사</t>
  </si>
  <si>
    <t>010207</t>
  </si>
  <si>
    <t>수성페인트 롤러칠</t>
  </si>
  <si>
    <t>내부, 2회, 친환경(진품)</t>
  </si>
  <si>
    <t>5DEC26E657E04DEF027AC152BEC6</t>
  </si>
  <si>
    <t>0102075DEC26E657E04DEF027AC152BEC6</t>
  </si>
  <si>
    <t>에폭시 페인트칠</t>
  </si>
  <si>
    <t>롤러칠</t>
  </si>
  <si>
    <t>5DEC26E657E04DEB028108D8E005</t>
  </si>
  <si>
    <t>0102075DEC26E657E04DEB028108D8E005</t>
  </si>
  <si>
    <t>010208  수  장  공  사</t>
  </si>
  <si>
    <t>010208</t>
  </si>
  <si>
    <t>SGP난연크린판넬</t>
  </si>
  <si>
    <t>50t</t>
  </si>
  <si>
    <t>5DEC26EBD6104110022F5E6334E9</t>
  </si>
  <si>
    <t>0102085DEC26EBD6104110022F5E6334E9</t>
  </si>
  <si>
    <t>불연천정재 붙임</t>
  </si>
  <si>
    <t>12*300*600, 흡음텍스</t>
  </si>
  <si>
    <t>5DEC26E657E04A10023577754AC4</t>
  </si>
  <si>
    <t>0102085DEC26E657E04A10023577754AC4</t>
  </si>
  <si>
    <t>걸레받이 설치 - 중밀도섬유판/인테리어필름</t>
  </si>
  <si>
    <t>T=9, H=80</t>
  </si>
  <si>
    <t>5DEC26E657E04B3802E5662ABA65</t>
  </si>
  <si>
    <t>0102085DEC26E657E04B3802E5662ABA65</t>
  </si>
  <si>
    <t>도배바름(콘크리트·모르타르면)</t>
  </si>
  <si>
    <t>벽, 섬유벽지</t>
  </si>
  <si>
    <t>5DEC26E657E042C10248F0BE9CF9</t>
  </si>
  <si>
    <t>0102085DEC26E657E042C10248F0BE9CF9</t>
  </si>
  <si>
    <t>010209  부  대  공  사</t>
  </si>
  <si>
    <t>010209</t>
  </si>
  <si>
    <t>메쉬휀스(시공도)</t>
  </si>
  <si>
    <t>H=2000, W=2000</t>
  </si>
  <si>
    <t>경간</t>
  </si>
  <si>
    <t>5DEC26E928F0455B02B72F4E7DE7</t>
  </si>
  <si>
    <t>0102095DEC26E928F0455B02B72F4E7DE7</t>
  </si>
  <si>
    <t>메쉬휀스 출입문 (시공도)</t>
  </si>
  <si>
    <t>H=1000, W=2000</t>
  </si>
  <si>
    <t>5DEC26E928F0455B02B72F4E7CDE</t>
  </si>
  <si>
    <t>0102095DEC26E928F0455B02B72F4E7CDE</t>
  </si>
  <si>
    <t>010210  철  거  공  사</t>
  </si>
  <si>
    <t>010210</t>
  </si>
  <si>
    <t>목조, 칸막이벽 철거</t>
  </si>
  <si>
    <t>해체재 일부 재사용</t>
  </si>
  <si>
    <t>5DEC26E657E04B36023BA2CD810D</t>
  </si>
  <si>
    <t>0102105DEC26E657E04B36023BA2CD810D</t>
  </si>
  <si>
    <t>모르타르 쪼아내기</t>
  </si>
  <si>
    <t>5DEC26E657E04B36023BA2C81E05</t>
  </si>
  <si>
    <t>0102105DEC26E657E04B36023BA2C81E05</t>
  </si>
  <si>
    <t>경량철골천정틀/텍스, 합판철거(천장)</t>
  </si>
  <si>
    <t>해체재 재사용 안 함, 강설포함</t>
  </si>
  <si>
    <t>5DEC26E657E04B36023BA2CBD667</t>
  </si>
  <si>
    <t>0102105DEC26E657E04B36023BA2CBD667</t>
  </si>
  <si>
    <t>철골재 철거</t>
  </si>
  <si>
    <t>LPG사용, 강설포함</t>
  </si>
  <si>
    <t>TON</t>
  </si>
  <si>
    <t>5DEC26E657E04B36023A9CE23EC0</t>
  </si>
  <si>
    <t>0102105DEC26E657E04B36023A9CE23EC0</t>
  </si>
  <si>
    <t>철재문 철거</t>
  </si>
  <si>
    <t>5DEC26E657E04B36023C4E394F2A</t>
  </si>
  <si>
    <t>0102105DEC26E657E04B36023C4E394F2A</t>
  </si>
  <si>
    <t>휀스 철거</t>
  </si>
  <si>
    <t>5DEC26E657E04B36023C4FDFEBE8</t>
  </si>
  <si>
    <t>0102105DEC26E657E04B36023C4FDFEBE8</t>
  </si>
  <si>
    <t>벽돌 및 블록벽 헐기(소형장비)</t>
  </si>
  <si>
    <t>공압식</t>
  </si>
  <si>
    <t>5DEC26E657E04B36023F1D15ECF2</t>
  </si>
  <si>
    <t>0102105DEC26E657E04B36023F1D15ECF2</t>
  </si>
  <si>
    <t>조적절단</t>
  </si>
  <si>
    <t>커터</t>
  </si>
  <si>
    <t>5DEC26E65D704343029E60D5F053</t>
  </si>
  <si>
    <t>0102105DEC26E65D704343029E60D5F053</t>
  </si>
  <si>
    <t>010211  건설폐기물처리비</t>
  </si>
  <si>
    <t>010211</t>
  </si>
  <si>
    <t>6</t>
  </si>
  <si>
    <t>폐자재처리수수료</t>
  </si>
  <si>
    <t>건축폐재류</t>
  </si>
  <si>
    <t>5DEC26E657E04B36023E77B28FC1</t>
  </si>
  <si>
    <t>0102115DEC26E657E04B36023E77B28FC1</t>
  </si>
  <si>
    <t>혼합건설폐기물</t>
  </si>
  <si>
    <t>5DEC26E657E04B36023E77B391B1</t>
  </si>
  <si>
    <t>0102115DEC26E657E04B36023E77B391B1</t>
  </si>
  <si>
    <t>건설폐기물상차·운반비-불연성</t>
  </si>
  <si>
    <t>15톤덤프, 30km 이하</t>
  </si>
  <si>
    <t>5DEC26E657E04B36023E76A8C429</t>
  </si>
  <si>
    <t>0102115DEC26E657E04B36023E76A8C429</t>
  </si>
  <si>
    <t>비      고</t>
  </si>
  <si>
    <t>공 사 원 가 계 산 서</t>
  </si>
  <si>
    <t>공사명 : 핵의학과 방사성 폐기물실 보완공사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</si>
  <si>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</si>
  <si>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</si>
  <si>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</si>
  <si>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</si>
  <si>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</si>
  <si>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</si>
  <si>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</si>
  <si>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</si>
  <si>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</si>
  <si>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</si>
  <si>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</si>
  <si>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</si>
  <si>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</si>
  <si>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</si>
  <si>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</si>
  <si>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</si>
  <si>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</si>
  <si>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</si>
  <si>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</si>
  <si>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8.0%</t>
  </si>
  <si>
    <t>BS</t>
  </si>
  <si>
    <t>C2</t>
  </si>
  <si>
    <t>기   계    경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</si>
  <si>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</si>
  <si>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</si>
  <si>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</si>
  <si>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</si>
  <si>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</si>
  <si>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</si>
  <si>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</si>
  <si>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</si>
  <si>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</si>
  <si>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</si>
  <si>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</si>
  <si>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</si>
  <si>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</si>
  <si>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</si>
  <si>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</si>
  <si>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C8</t>
  </si>
  <si>
    <t>퇴직  공제  부금비</t>
  </si>
  <si>
    <t>직접노무비 * 0%</t>
  </si>
  <si>
    <t>CA</t>
  </si>
  <si>
    <t>산업안전보건관리비</t>
  </si>
  <si>
    <t>(재료비+직노+도급자 관급자재비) * 2.93%</t>
  </si>
  <si>
    <t>CG</t>
  </si>
  <si>
    <t>기   타    경   비</t>
  </si>
  <si>
    <t>(재료비+노무비) * 5.6%</t>
  </si>
  <si>
    <t>CH</t>
  </si>
  <si>
    <t>환  경  보  전  비</t>
  </si>
  <si>
    <t>(재료비+직노+기계경비) * 0.3%</t>
  </si>
  <si>
    <t>CL</t>
  </si>
  <si>
    <t>건설기계대여금지급보증서발급수수료</t>
  </si>
  <si>
    <t>(재료비+직노+기계경비) * 0.32%</t>
  </si>
  <si>
    <t>CK</t>
  </si>
  <si>
    <t>하도급지급보증수수료</t>
  </si>
  <si>
    <t>(재료비+직노+기계경비) * 0%</t>
  </si>
  <si>
    <t>CS</t>
  </si>
  <si>
    <t>S1</t>
  </si>
  <si>
    <t xml:space="preserve">        계</t>
  </si>
  <si>
    <t>D1</t>
  </si>
  <si>
    <t>일  반  관  리  비</t>
  </si>
  <si>
    <t>계 * 6.0%</t>
  </si>
  <si>
    <t>D2</t>
  </si>
  <si>
    <t>이              윤</t>
  </si>
  <si>
    <t>(노무비+경비+일반관리비) * 15.0%</t>
  </si>
  <si>
    <t>D4</t>
  </si>
  <si>
    <t>건설폐기물처리비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</si>
  <si>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</si>
  <si>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</si>
  <si>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</si>
  <si>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</si>
  <si>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</si>
  <si>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</si>
  <si>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</si>
  <si>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DJ</t>
  </si>
  <si>
    <t>관  급  자  재  비</t>
  </si>
  <si>
    <t>S2</t>
  </si>
  <si>
    <t>총   공   사    비</t>
  </si>
  <si>
    <t>스카이크레인</t>
  </si>
  <si>
    <t>3.5톤</t>
  </si>
  <si>
    <t>금액 : 이억육백구십팔만일천원(￦206,981,000)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</si>
</sst>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#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41" fontId="5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B1" workbookViewId="0">
      <selection activeCell="F6" sqref="F6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17" t="s">
        <v>428</v>
      </c>
      <c r="C1" s="17"/>
      <c r="D1" s="17"/>
      <c r="E1" s="17"/>
      <c r="F1" s="17"/>
      <c r="G1" s="17"/>
    </row>
    <row r="2" spans="1:7" ht="21.95" customHeight="1" x14ac:dyDescent="0.3">
      <c r="B2" s="18" t="s">
        <v>429</v>
      </c>
      <c r="C2" s="18"/>
      <c r="D2" s="18"/>
      <c r="E2" s="18"/>
      <c r="F2" s="19" t="s">
        <v>510</v>
      </c>
      <c r="G2" s="19"/>
    </row>
    <row r="3" spans="1:7" ht="21.95" customHeight="1" x14ac:dyDescent="0.3">
      <c r="B3" s="20" t="s">
        <v>430</v>
      </c>
      <c r="C3" s="20"/>
      <c r="D3" s="20"/>
      <c r="E3" s="12" t="s">
        <v>431</v>
      </c>
      <c r="F3" s="12" t="s">
        <v>432</v>
      </c>
      <c r="G3" s="12" t="s">
        <v>427</v>
      </c>
    </row>
    <row r="4" spans="1:7" ht="21.95" customHeight="1" x14ac:dyDescent="0.3">
      <c r="A4" s="2" t="s">
        <v>437</v>
      </c>
      <c r="B4" s="21" t="s">
        <v>433</v>
      </c>
      <c r="C4" s="21" t="s">
        <v>434</v>
      </c>
      <c r="D4" s="13" t="s">
        <v>438</v>
      </c>
      <c r="E4" s="14">
        <f>TRUNC(공종별집계표!F5, 0)</f>
        <v>0</v>
      </c>
      <c r="F4" s="11" t="s">
        <v>52</v>
      </c>
      <c r="G4" s="11" t="s">
        <v>52</v>
      </c>
    </row>
    <row r="5" spans="1:7" ht="21.95" customHeight="1" x14ac:dyDescent="0.3">
      <c r="A5" s="2" t="s">
        <v>439</v>
      </c>
      <c r="B5" s="21"/>
      <c r="C5" s="21"/>
      <c r="D5" s="13" t="s">
        <v>440</v>
      </c>
      <c r="E5" s="14"/>
      <c r="F5" s="11" t="s">
        <v>52</v>
      </c>
      <c r="G5" s="11" t="s">
        <v>52</v>
      </c>
    </row>
    <row r="6" spans="1:7" ht="21.95" customHeight="1" x14ac:dyDescent="0.3">
      <c r="A6" s="2" t="s">
        <v>441</v>
      </c>
      <c r="B6" s="21"/>
      <c r="C6" s="21"/>
      <c r="D6" s="13" t="s">
        <v>442</v>
      </c>
      <c r="E6" s="14"/>
      <c r="F6" s="11" t="s">
        <v>52</v>
      </c>
      <c r="G6" s="11" t="s">
        <v>52</v>
      </c>
    </row>
    <row r="7" spans="1:7" ht="21.95" customHeight="1" x14ac:dyDescent="0.3">
      <c r="A7" s="2" t="s">
        <v>443</v>
      </c>
      <c r="B7" s="21"/>
      <c r="C7" s="21"/>
      <c r="D7" s="13" t="s">
        <v>444</v>
      </c>
      <c r="E7" s="14">
        <f>TRUNC(E4+E5-E6, 0)</f>
        <v>0</v>
      </c>
      <c r="F7" s="11" t="s">
        <v>52</v>
      </c>
      <c r="G7" s="11" t="s">
        <v>52</v>
      </c>
    </row>
    <row r="8" spans="1:7" ht="21.95" customHeight="1" x14ac:dyDescent="0.3">
      <c r="A8" s="2" t="s">
        <v>445</v>
      </c>
      <c r="B8" s="21"/>
      <c r="C8" s="21" t="s">
        <v>435</v>
      </c>
      <c r="D8" s="13" t="s">
        <v>446</v>
      </c>
      <c r="E8" s="14">
        <f>TRUNC(공종별집계표!H5, 0)</f>
        <v>0</v>
      </c>
      <c r="F8" s="11" t="s">
        <v>52</v>
      </c>
      <c r="G8" s="11" t="s">
        <v>52</v>
      </c>
    </row>
    <row r="9" spans="1:7" ht="21.95" customHeight="1" x14ac:dyDescent="0.3">
      <c r="A9" s="2" t="s">
        <v>447</v>
      </c>
      <c r="B9" s="21"/>
      <c r="C9" s="21"/>
      <c r="D9" s="13" t="s">
        <v>448</v>
      </c>
      <c r="E9" s="14">
        <f>TRUNC(E8*0.08, 0)</f>
        <v>0</v>
      </c>
      <c r="F9" s="11" t="s">
        <v>449</v>
      </c>
      <c r="G9" s="11" t="s">
        <v>52</v>
      </c>
    </row>
    <row r="10" spans="1:7" ht="21.95" customHeight="1" x14ac:dyDescent="0.3">
      <c r="A10" s="2" t="s">
        <v>450</v>
      </c>
      <c r="B10" s="21"/>
      <c r="C10" s="21"/>
      <c r="D10" s="13" t="s">
        <v>444</v>
      </c>
      <c r="E10" s="14">
        <f>TRUNC(E8+E9, 0)</f>
        <v>0</v>
      </c>
      <c r="F10" s="11" t="s">
        <v>52</v>
      </c>
      <c r="G10" s="11" t="s">
        <v>52</v>
      </c>
    </row>
    <row r="11" spans="1:7" ht="21.95" customHeight="1" x14ac:dyDescent="0.3">
      <c r="A11" s="2" t="s">
        <v>451</v>
      </c>
      <c r="B11" s="21"/>
      <c r="C11" s="21" t="s">
        <v>436</v>
      </c>
      <c r="D11" s="13" t="s">
        <v>452</v>
      </c>
      <c r="E11" s="14">
        <f>TRUNC(공종별집계표!J5, 0)</f>
        <v>0</v>
      </c>
      <c r="F11" s="11" t="s">
        <v>52</v>
      </c>
      <c r="G11" s="11" t="s">
        <v>52</v>
      </c>
    </row>
    <row r="12" spans="1:7" ht="21.95" customHeight="1" x14ac:dyDescent="0.3">
      <c r="A12" s="2" t="s">
        <v>453</v>
      </c>
      <c r="B12" s="21"/>
      <c r="C12" s="21"/>
      <c r="D12" s="13" t="s">
        <v>454</v>
      </c>
      <c r="E12" s="14">
        <f>TRUNC(E10*0.0375, 0)</f>
        <v>0</v>
      </c>
      <c r="F12" s="11" t="s">
        <v>455</v>
      </c>
      <c r="G12" s="11" t="s">
        <v>52</v>
      </c>
    </row>
    <row r="13" spans="1:7" ht="21.95" customHeight="1" x14ac:dyDescent="0.3">
      <c r="A13" s="2" t="s">
        <v>456</v>
      </c>
      <c r="B13" s="21"/>
      <c r="C13" s="21"/>
      <c r="D13" s="13" t="s">
        <v>457</v>
      </c>
      <c r="E13" s="14">
        <f>TRUNC(E10*0.0087, 0)</f>
        <v>0</v>
      </c>
      <c r="F13" s="11" t="s">
        <v>458</v>
      </c>
      <c r="G13" s="11" t="s">
        <v>52</v>
      </c>
    </row>
    <row r="14" spans="1:7" ht="21.95" customHeight="1" x14ac:dyDescent="0.3">
      <c r="A14" s="2" t="s">
        <v>459</v>
      </c>
      <c r="B14" s="21"/>
      <c r="C14" s="21"/>
      <c r="D14" s="13" t="s">
        <v>460</v>
      </c>
      <c r="E14" s="14">
        <f>TRUNC(E8*0.0323, 0)</f>
        <v>0</v>
      </c>
      <c r="F14" s="11" t="s">
        <v>461</v>
      </c>
      <c r="G14" s="11" t="s">
        <v>52</v>
      </c>
    </row>
    <row r="15" spans="1:7" ht="21.95" customHeight="1" x14ac:dyDescent="0.3">
      <c r="A15" s="2" t="s">
        <v>462</v>
      </c>
      <c r="B15" s="21"/>
      <c r="C15" s="21"/>
      <c r="D15" s="13" t="s">
        <v>463</v>
      </c>
      <c r="E15" s="14">
        <f>TRUNC(E8*0.045, 0)</f>
        <v>0</v>
      </c>
      <c r="F15" s="11" t="s">
        <v>464</v>
      </c>
      <c r="G15" s="11" t="s">
        <v>52</v>
      </c>
    </row>
    <row r="16" spans="1:7" ht="21.95" customHeight="1" x14ac:dyDescent="0.3">
      <c r="A16" s="2" t="s">
        <v>465</v>
      </c>
      <c r="B16" s="21"/>
      <c r="C16" s="21"/>
      <c r="D16" s="13" t="s">
        <v>466</v>
      </c>
      <c r="E16" s="14">
        <f>TRUNC(E14*0.0851, 0)</f>
        <v>0</v>
      </c>
      <c r="F16" s="11" t="s">
        <v>467</v>
      </c>
      <c r="G16" s="11" t="s">
        <v>52</v>
      </c>
    </row>
    <row r="17" spans="1:7" ht="21.95" customHeight="1" x14ac:dyDescent="0.3">
      <c r="A17" s="2" t="s">
        <v>468</v>
      </c>
      <c r="B17" s="21"/>
      <c r="C17" s="21"/>
      <c r="D17" s="13" t="s">
        <v>469</v>
      </c>
      <c r="E17" s="14">
        <f>TRUNC(E8*0, 0)</f>
        <v>0</v>
      </c>
      <c r="F17" s="11" t="s">
        <v>470</v>
      </c>
      <c r="G17" s="11" t="s">
        <v>52</v>
      </c>
    </row>
    <row r="18" spans="1:7" ht="21.95" customHeight="1" x14ac:dyDescent="0.3">
      <c r="A18" s="2" t="s">
        <v>471</v>
      </c>
      <c r="B18" s="21"/>
      <c r="C18" s="21"/>
      <c r="D18" s="13" t="s">
        <v>472</v>
      </c>
      <c r="E18" s="14">
        <f>TRUNC((E7+E8)*0.0293, 0)</f>
        <v>0</v>
      </c>
      <c r="F18" s="11" t="s">
        <v>473</v>
      </c>
      <c r="G18" s="11" t="s">
        <v>52</v>
      </c>
    </row>
    <row r="19" spans="1:7" ht="21.95" customHeight="1" x14ac:dyDescent="0.3">
      <c r="A19" s="2" t="s">
        <v>474</v>
      </c>
      <c r="B19" s="21"/>
      <c r="C19" s="21"/>
      <c r="D19" s="13" t="s">
        <v>475</v>
      </c>
      <c r="E19" s="14">
        <f>TRUNC((E7+E10)*0.056, 0)</f>
        <v>0</v>
      </c>
      <c r="F19" s="11" t="s">
        <v>476</v>
      </c>
      <c r="G19" s="11" t="s">
        <v>52</v>
      </c>
    </row>
    <row r="20" spans="1:7" ht="21.95" customHeight="1" x14ac:dyDescent="0.3">
      <c r="A20" s="2" t="s">
        <v>477</v>
      </c>
      <c r="B20" s="21"/>
      <c r="C20" s="21"/>
      <c r="D20" s="13" t="s">
        <v>478</v>
      </c>
      <c r="E20" s="14">
        <f>TRUNC((E7+E8+E11)*0.003, 0)</f>
        <v>0</v>
      </c>
      <c r="F20" s="11" t="s">
        <v>479</v>
      </c>
      <c r="G20" s="11" t="s">
        <v>52</v>
      </c>
    </row>
    <row r="21" spans="1:7" ht="21.95" customHeight="1" x14ac:dyDescent="0.3">
      <c r="A21" s="2" t="s">
        <v>480</v>
      </c>
      <c r="B21" s="21"/>
      <c r="C21" s="21"/>
      <c r="D21" s="13" t="s">
        <v>481</v>
      </c>
      <c r="E21" s="14">
        <f>TRUNC((E7+E8+E11)*0.0032, 0)</f>
        <v>0</v>
      </c>
      <c r="F21" s="11" t="s">
        <v>482</v>
      </c>
      <c r="G21" s="11" t="s">
        <v>52</v>
      </c>
    </row>
    <row r="22" spans="1:7" ht="21.95" customHeight="1" x14ac:dyDescent="0.3">
      <c r="A22" s="2" t="s">
        <v>483</v>
      </c>
      <c r="B22" s="21"/>
      <c r="C22" s="21"/>
      <c r="D22" s="13" t="s">
        <v>484</v>
      </c>
      <c r="E22" s="14">
        <f>TRUNC((E7+E8+E11)*0, 0)</f>
        <v>0</v>
      </c>
      <c r="F22" s="11" t="s">
        <v>485</v>
      </c>
      <c r="G22" s="11" t="s">
        <v>52</v>
      </c>
    </row>
    <row r="23" spans="1:7" ht="21.95" customHeight="1" x14ac:dyDescent="0.3">
      <c r="A23" s="2" t="s">
        <v>486</v>
      </c>
      <c r="B23" s="21"/>
      <c r="C23" s="21"/>
      <c r="D23" s="13" t="s">
        <v>444</v>
      </c>
      <c r="E23" s="14">
        <f>TRUNC(E11+E12+E13+E14+E15+E17+E18+E16+E19+E20+E22+E21, 0)</f>
        <v>0</v>
      </c>
      <c r="F23" s="11" t="s">
        <v>52</v>
      </c>
      <c r="G23" s="11" t="s">
        <v>52</v>
      </c>
    </row>
    <row r="24" spans="1:7" ht="21.95" customHeight="1" x14ac:dyDescent="0.3">
      <c r="A24" s="2" t="s">
        <v>487</v>
      </c>
      <c r="B24" s="22" t="s">
        <v>488</v>
      </c>
      <c r="C24" s="22"/>
      <c r="D24" s="23"/>
      <c r="E24" s="14">
        <f>TRUNC(E7+E10+E23, 0)</f>
        <v>0</v>
      </c>
      <c r="F24" s="11" t="s">
        <v>52</v>
      </c>
      <c r="G24" s="11" t="s">
        <v>52</v>
      </c>
    </row>
    <row r="25" spans="1:7" ht="21.95" customHeight="1" x14ac:dyDescent="0.3">
      <c r="A25" s="2" t="s">
        <v>489</v>
      </c>
      <c r="B25" s="22" t="s">
        <v>490</v>
      </c>
      <c r="C25" s="22"/>
      <c r="D25" s="23"/>
      <c r="E25" s="14">
        <f>TRUNC(E24*0.06, 0)</f>
        <v>0</v>
      </c>
      <c r="F25" s="11" t="s">
        <v>491</v>
      </c>
      <c r="G25" s="11" t="s">
        <v>52</v>
      </c>
    </row>
    <row r="26" spans="1:7" ht="21.95" customHeight="1" x14ac:dyDescent="0.3">
      <c r="A26" s="2" t="s">
        <v>492</v>
      </c>
      <c r="B26" s="22" t="s">
        <v>493</v>
      </c>
      <c r="C26" s="22"/>
      <c r="D26" s="23"/>
      <c r="E26" s="14">
        <f>TRUNC((E10+E23+E25)*0.15, 0)</f>
        <v>0</v>
      </c>
      <c r="F26" s="11" t="s">
        <v>494</v>
      </c>
      <c r="G26" s="11" t="s">
        <v>52</v>
      </c>
    </row>
    <row r="27" spans="1:7" ht="21.95" customHeight="1" x14ac:dyDescent="0.3">
      <c r="A27" s="2" t="s">
        <v>495</v>
      </c>
      <c r="B27" s="22" t="s">
        <v>496</v>
      </c>
      <c r="C27" s="22"/>
      <c r="D27" s="23"/>
      <c r="E27" s="14">
        <f>TRUNC(공종별집계표!T21, 0)</f>
        <v>0</v>
      </c>
      <c r="F27" s="11" t="s">
        <v>52</v>
      </c>
      <c r="G27" s="11" t="s">
        <v>52</v>
      </c>
    </row>
    <row r="28" spans="1:7" ht="21.95" customHeight="1" x14ac:dyDescent="0.3">
      <c r="A28" s="2" t="s">
        <v>497</v>
      </c>
      <c r="B28" s="22" t="s">
        <v>498</v>
      </c>
      <c r="C28" s="22"/>
      <c r="D28" s="23"/>
      <c r="E28" s="14">
        <f>TRUNC(E24+E25+E26+E27, 0)</f>
        <v>0</v>
      </c>
      <c r="F28" s="11" t="s">
        <v>52</v>
      </c>
      <c r="G28" s="11" t="s">
        <v>52</v>
      </c>
    </row>
    <row r="29" spans="1:7" ht="21.95" customHeight="1" x14ac:dyDescent="0.3">
      <c r="A29" s="2" t="s">
        <v>499</v>
      </c>
      <c r="B29" s="22" t="s">
        <v>500</v>
      </c>
      <c r="C29" s="22"/>
      <c r="D29" s="23"/>
      <c r="E29" s="14">
        <f>TRUNC(E28*0.1, 0)</f>
        <v>0</v>
      </c>
      <c r="F29" s="11" t="s">
        <v>501</v>
      </c>
      <c r="G29" s="11" t="s">
        <v>52</v>
      </c>
    </row>
    <row r="30" spans="1:7" ht="21.95" customHeight="1" x14ac:dyDescent="0.3">
      <c r="A30" s="2" t="s">
        <v>502</v>
      </c>
      <c r="B30" s="22" t="s">
        <v>503</v>
      </c>
      <c r="C30" s="22"/>
      <c r="D30" s="23"/>
      <c r="E30" s="14">
        <f>TRUNC(E28+E29, -3)</f>
        <v>0</v>
      </c>
      <c r="F30" s="11" t="s">
        <v>52</v>
      </c>
      <c r="G30" s="11" t="s">
        <v>52</v>
      </c>
    </row>
    <row r="31" spans="1:7" ht="21.95" customHeight="1" x14ac:dyDescent="0.3">
      <c r="A31" s="2" t="s">
        <v>504</v>
      </c>
      <c r="B31" s="22" t="s">
        <v>505</v>
      </c>
      <c r="C31" s="22"/>
      <c r="D31" s="23"/>
      <c r="E31" s="14" t="e">
        <f>TRUNC(공종별집계표!#REF!, 0)</f>
        <v>#REF!</v>
      </c>
      <c r="F31" s="11" t="s">
        <v>52</v>
      </c>
      <c r="G31" s="11" t="s">
        <v>52</v>
      </c>
    </row>
    <row r="32" spans="1:7" ht="21.95" customHeight="1" x14ac:dyDescent="0.3">
      <c r="A32" s="2" t="s">
        <v>506</v>
      </c>
      <c r="B32" s="22" t="s">
        <v>507</v>
      </c>
      <c r="C32" s="22"/>
      <c r="D32" s="23"/>
      <c r="E32" s="14" t="e">
        <f>TRUNC(E30+E31, -3)</f>
        <v>#REF!</v>
      </c>
      <c r="F32" s="11" t="s">
        <v>52</v>
      </c>
      <c r="G32" s="11" t="s">
        <v>52</v>
      </c>
    </row>
  </sheetData>
  <mergeCells count="17">
    <mergeCell ref="B30:D30"/>
    <mergeCell ref="B31:D31"/>
    <mergeCell ref="B32:D32"/>
    <mergeCell ref="B24:D24"/>
    <mergeCell ref="B25:D25"/>
    <mergeCell ref="B26:D26"/>
    <mergeCell ref="B27:D27"/>
    <mergeCell ref="B28:D28"/>
    <mergeCell ref="B29:D29"/>
    <mergeCell ref="B1:G1"/>
    <mergeCell ref="B2:E2"/>
    <mergeCell ref="F2:G2"/>
    <mergeCell ref="B3:D3"/>
    <mergeCell ref="B4:B23"/>
    <mergeCell ref="C4:C7"/>
    <mergeCell ref="C8:C10"/>
    <mergeCell ref="C11:C23"/>
  </mergeCells>
  <phoneticPr fontId="1" type="noConversion"/>
  <pageMargins left="0.78740157480314954" right="0" top="0.39370078740157477" bottom="0.39370078740157477" header="0" footer="0"/>
  <pageSetup paperSize="9" scale="77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opLeftCell="A4" workbookViewId="0">
      <selection activeCell="B7" sqref="B7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0" ht="30" customHeight="1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0" ht="30" customHeight="1" x14ac:dyDescent="0.3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/>
      <c r="G3" s="26" t="s">
        <v>9</v>
      </c>
      <c r="H3" s="26"/>
      <c r="I3" s="26" t="s">
        <v>10</v>
      </c>
      <c r="J3" s="26"/>
      <c r="K3" s="26" t="s">
        <v>11</v>
      </c>
      <c r="L3" s="26"/>
      <c r="M3" s="26" t="s">
        <v>12</v>
      </c>
      <c r="N3" s="28" t="s">
        <v>13</v>
      </c>
      <c r="O3" s="28" t="s">
        <v>14</v>
      </c>
      <c r="P3" s="28" t="s">
        <v>15</v>
      </c>
      <c r="Q3" s="28" t="s">
        <v>16</v>
      </c>
      <c r="R3" s="28" t="s">
        <v>17</v>
      </c>
      <c r="S3" s="28" t="s">
        <v>18</v>
      </c>
      <c r="T3" s="28" t="s">
        <v>19</v>
      </c>
    </row>
    <row r="4" spans="1:20" ht="30" customHeight="1" x14ac:dyDescent="0.3">
      <c r="A4" s="27"/>
      <c r="B4" s="27"/>
      <c r="C4" s="27"/>
      <c r="D4" s="27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7"/>
      <c r="N4" s="28"/>
      <c r="O4" s="28"/>
      <c r="P4" s="28"/>
      <c r="Q4" s="28"/>
      <c r="R4" s="28"/>
      <c r="S4" s="28"/>
      <c r="T4" s="28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>
        <f>F6+F10</f>
        <v>0</v>
      </c>
      <c r="F5" s="10">
        <f t="shared" ref="F5:F21" si="0">E5*D5</f>
        <v>0</v>
      </c>
      <c r="G5" s="10">
        <f>H6+H10</f>
        <v>0</v>
      </c>
      <c r="H5" s="10">
        <f t="shared" ref="H5:H21" si="1">G5*D5</f>
        <v>0</v>
      </c>
      <c r="I5" s="10">
        <f>J6+J10</f>
        <v>0</v>
      </c>
      <c r="J5" s="10">
        <f t="shared" ref="J5:J21" si="2">I5*D5</f>
        <v>0</v>
      </c>
      <c r="K5" s="10">
        <f t="shared" ref="K5:K21" si="3">E5+G5+I5</f>
        <v>0</v>
      </c>
      <c r="L5" s="10">
        <f t="shared" ref="L5:L21" si="4">F5+H5+J5</f>
        <v>0</v>
      </c>
      <c r="M5" s="8" t="s">
        <v>52</v>
      </c>
      <c r="N5" s="5" t="s">
        <v>53</v>
      </c>
      <c r="O5" s="5" t="s">
        <v>52</v>
      </c>
      <c r="P5" s="5" t="s">
        <v>52</v>
      </c>
      <c r="Q5" s="5" t="s">
        <v>52</v>
      </c>
      <c r="R5" s="1">
        <v>1</v>
      </c>
      <c r="S5" s="5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>
        <f>F7+F8+F9</f>
        <v>0</v>
      </c>
      <c r="F6" s="10">
        <f t="shared" si="0"/>
        <v>0</v>
      </c>
      <c r="G6" s="10">
        <f>H7+H8+H9</f>
        <v>0</v>
      </c>
      <c r="H6" s="10">
        <f t="shared" si="1"/>
        <v>0</v>
      </c>
      <c r="I6" s="10">
        <f>J7+J8+J9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5" t="s">
        <v>55</v>
      </c>
      <c r="O6" s="5" t="s">
        <v>52</v>
      </c>
      <c r="P6" s="5" t="s">
        <v>53</v>
      </c>
      <c r="Q6" s="5" t="s">
        <v>52</v>
      </c>
      <c r="R6" s="1">
        <v>2</v>
      </c>
      <c r="S6" s="5" t="s">
        <v>52</v>
      </c>
      <c r="T6" s="6"/>
    </row>
    <row r="7" spans="1:20" ht="30" customHeight="1" x14ac:dyDescent="0.3">
      <c r="A7" s="8" t="s">
        <v>56</v>
      </c>
      <c r="B7" s="8" t="s">
        <v>52</v>
      </c>
      <c r="C7" s="8" t="s">
        <v>52</v>
      </c>
      <c r="D7" s="9">
        <v>1</v>
      </c>
      <c r="E7" s="15">
        <f>공종별내역서!F49</f>
        <v>0</v>
      </c>
      <c r="F7" s="15">
        <f t="shared" si="0"/>
        <v>0</v>
      </c>
      <c r="G7" s="15">
        <f>공종별내역서!H49</f>
        <v>0</v>
      </c>
      <c r="H7" s="15">
        <f t="shared" si="1"/>
        <v>0</v>
      </c>
      <c r="I7" s="15">
        <f>공종별내역서!J49</f>
        <v>0</v>
      </c>
      <c r="J7" s="15">
        <f t="shared" si="2"/>
        <v>0</v>
      </c>
      <c r="K7" s="15">
        <f t="shared" si="3"/>
        <v>0</v>
      </c>
      <c r="L7" s="15">
        <f t="shared" si="4"/>
        <v>0</v>
      </c>
      <c r="M7" s="8" t="s">
        <v>52</v>
      </c>
      <c r="N7" s="5" t="s">
        <v>57</v>
      </c>
      <c r="O7" s="5" t="s">
        <v>52</v>
      </c>
      <c r="P7" s="5" t="s">
        <v>55</v>
      </c>
      <c r="Q7" s="5" t="s">
        <v>52</v>
      </c>
      <c r="R7" s="1">
        <v>3</v>
      </c>
      <c r="S7" s="5" t="s">
        <v>52</v>
      </c>
      <c r="T7" s="6"/>
    </row>
    <row r="8" spans="1:20" ht="30" customHeight="1" x14ac:dyDescent="0.3">
      <c r="A8" s="8" t="s">
        <v>160</v>
      </c>
      <c r="B8" s="8" t="s">
        <v>52</v>
      </c>
      <c r="C8" s="8" t="s">
        <v>52</v>
      </c>
      <c r="D8" s="9">
        <v>1</v>
      </c>
      <c r="E8" s="15">
        <f>공종별내역서!F72</f>
        <v>0</v>
      </c>
      <c r="F8" s="15">
        <f t="shared" si="0"/>
        <v>0</v>
      </c>
      <c r="G8" s="15">
        <f>공종별내역서!H72</f>
        <v>0</v>
      </c>
      <c r="H8" s="15">
        <f t="shared" si="1"/>
        <v>0</v>
      </c>
      <c r="I8" s="15">
        <f>공종별내역서!J72</f>
        <v>0</v>
      </c>
      <c r="J8" s="15">
        <f t="shared" si="2"/>
        <v>0</v>
      </c>
      <c r="K8" s="15">
        <f t="shared" si="3"/>
        <v>0</v>
      </c>
      <c r="L8" s="15">
        <f t="shared" si="4"/>
        <v>0</v>
      </c>
      <c r="M8" s="8" t="s">
        <v>52</v>
      </c>
      <c r="N8" s="5" t="s">
        <v>161</v>
      </c>
      <c r="O8" s="5" t="s">
        <v>52</v>
      </c>
      <c r="P8" s="5" t="s">
        <v>55</v>
      </c>
      <c r="Q8" s="5" t="s">
        <v>52</v>
      </c>
      <c r="R8" s="1">
        <v>3</v>
      </c>
      <c r="S8" s="5" t="s">
        <v>52</v>
      </c>
      <c r="T8" s="6"/>
    </row>
    <row r="9" spans="1:20" ht="30" customHeight="1" x14ac:dyDescent="0.3">
      <c r="A9" s="8" t="s">
        <v>206</v>
      </c>
      <c r="B9" s="8" t="s">
        <v>52</v>
      </c>
      <c r="C9" s="8" t="s">
        <v>52</v>
      </c>
      <c r="D9" s="9">
        <v>1</v>
      </c>
      <c r="E9" s="15">
        <f>공종별내역서!F95</f>
        <v>0</v>
      </c>
      <c r="F9" s="15">
        <f t="shared" si="0"/>
        <v>0</v>
      </c>
      <c r="G9" s="15">
        <f>공종별내역서!H95</f>
        <v>0</v>
      </c>
      <c r="H9" s="15">
        <f t="shared" si="1"/>
        <v>0</v>
      </c>
      <c r="I9" s="15">
        <f>공종별내역서!J95</f>
        <v>0</v>
      </c>
      <c r="J9" s="15">
        <f t="shared" si="2"/>
        <v>0</v>
      </c>
      <c r="K9" s="15">
        <f t="shared" si="3"/>
        <v>0</v>
      </c>
      <c r="L9" s="15">
        <f t="shared" si="4"/>
        <v>0</v>
      </c>
      <c r="M9" s="8" t="s">
        <v>52</v>
      </c>
      <c r="N9" s="5" t="s">
        <v>207</v>
      </c>
      <c r="O9" s="5" t="s">
        <v>52</v>
      </c>
      <c r="P9" s="5" t="s">
        <v>55</v>
      </c>
      <c r="Q9" s="5" t="s">
        <v>52</v>
      </c>
      <c r="R9" s="1">
        <v>3</v>
      </c>
      <c r="S9" s="5" t="s">
        <v>52</v>
      </c>
      <c r="T9" s="6"/>
    </row>
    <row r="10" spans="1:20" ht="30" customHeight="1" x14ac:dyDescent="0.3">
      <c r="A10" s="8" t="s">
        <v>231</v>
      </c>
      <c r="B10" s="8" t="s">
        <v>52</v>
      </c>
      <c r="C10" s="8" t="s">
        <v>52</v>
      </c>
      <c r="D10" s="9">
        <v>1</v>
      </c>
      <c r="E10" s="10">
        <f>F11+F12+F13+F14+F15+F16+F17+F18+F19+F20</f>
        <v>0</v>
      </c>
      <c r="F10" s="10">
        <f t="shared" si="0"/>
        <v>0</v>
      </c>
      <c r="G10" s="10">
        <f>H11+H12+H13+H14+H15+H16+H17+H18+H19+H20</f>
        <v>0</v>
      </c>
      <c r="H10" s="10">
        <f t="shared" si="1"/>
        <v>0</v>
      </c>
      <c r="I10" s="10">
        <f>J11+J12+J13+J14+J15+J16+J17+J18+J19+J20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5" t="s">
        <v>232</v>
      </c>
      <c r="O10" s="5" t="s">
        <v>52</v>
      </c>
      <c r="P10" s="5" t="s">
        <v>53</v>
      </c>
      <c r="Q10" s="5" t="s">
        <v>52</v>
      </c>
      <c r="R10" s="1">
        <v>2</v>
      </c>
      <c r="S10" s="5" t="s">
        <v>52</v>
      </c>
      <c r="T10" s="6"/>
    </row>
    <row r="11" spans="1:20" ht="30" customHeight="1" x14ac:dyDescent="0.3">
      <c r="A11" s="8" t="s">
        <v>233</v>
      </c>
      <c r="B11" s="8" t="s">
        <v>52</v>
      </c>
      <c r="C11" s="8" t="s">
        <v>52</v>
      </c>
      <c r="D11" s="9">
        <v>1</v>
      </c>
      <c r="E11" s="10">
        <f>공종별내역서!F127</f>
        <v>0</v>
      </c>
      <c r="F11" s="10">
        <f t="shared" si="0"/>
        <v>0</v>
      </c>
      <c r="G11" s="10">
        <f>공종별내역서!H127</f>
        <v>0</v>
      </c>
      <c r="H11" s="10">
        <f t="shared" si="1"/>
        <v>0</v>
      </c>
      <c r="I11" s="10">
        <f>공종별내역서!J127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5" t="s">
        <v>234</v>
      </c>
      <c r="O11" s="5" t="s">
        <v>52</v>
      </c>
      <c r="P11" s="5" t="s">
        <v>232</v>
      </c>
      <c r="Q11" s="5" t="s">
        <v>52</v>
      </c>
      <c r="R11" s="1">
        <v>3</v>
      </c>
      <c r="S11" s="5" t="s">
        <v>52</v>
      </c>
      <c r="T11" s="6"/>
    </row>
    <row r="12" spans="1:20" ht="30" customHeight="1" x14ac:dyDescent="0.3">
      <c r="A12" s="8" t="s">
        <v>248</v>
      </c>
      <c r="B12" s="8" t="s">
        <v>52</v>
      </c>
      <c r="C12" s="8" t="s">
        <v>52</v>
      </c>
      <c r="D12" s="9">
        <v>1</v>
      </c>
      <c r="E12" s="10">
        <f>공종별내역서!F150</f>
        <v>0</v>
      </c>
      <c r="F12" s="10">
        <f t="shared" si="0"/>
        <v>0</v>
      </c>
      <c r="G12" s="10">
        <f>공종별내역서!H150</f>
        <v>0</v>
      </c>
      <c r="H12" s="10">
        <f t="shared" si="1"/>
        <v>0</v>
      </c>
      <c r="I12" s="10">
        <f>공종별내역서!J150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5" t="s">
        <v>249</v>
      </c>
      <c r="O12" s="5" t="s">
        <v>52</v>
      </c>
      <c r="P12" s="5" t="s">
        <v>232</v>
      </c>
      <c r="Q12" s="5" t="s">
        <v>52</v>
      </c>
      <c r="R12" s="1">
        <v>3</v>
      </c>
      <c r="S12" s="5" t="s">
        <v>52</v>
      </c>
      <c r="T12" s="6"/>
    </row>
    <row r="13" spans="1:20" ht="30" customHeight="1" x14ac:dyDescent="0.3">
      <c r="A13" s="8" t="s">
        <v>259</v>
      </c>
      <c r="B13" s="8" t="s">
        <v>52</v>
      </c>
      <c r="C13" s="8" t="s">
        <v>52</v>
      </c>
      <c r="D13" s="9">
        <v>1</v>
      </c>
      <c r="E13" s="10">
        <f>공종별내역서!F173</f>
        <v>0</v>
      </c>
      <c r="F13" s="10">
        <f t="shared" si="0"/>
        <v>0</v>
      </c>
      <c r="G13" s="10">
        <f>공종별내역서!H173</f>
        <v>0</v>
      </c>
      <c r="H13" s="10">
        <f t="shared" si="1"/>
        <v>0</v>
      </c>
      <c r="I13" s="10">
        <f>공종별내역서!J173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5" t="s">
        <v>260</v>
      </c>
      <c r="O13" s="5" t="s">
        <v>52</v>
      </c>
      <c r="P13" s="5" t="s">
        <v>232</v>
      </c>
      <c r="Q13" s="5" t="s">
        <v>52</v>
      </c>
      <c r="R13" s="1">
        <v>3</v>
      </c>
      <c r="S13" s="5" t="s">
        <v>52</v>
      </c>
      <c r="T13" s="6"/>
    </row>
    <row r="14" spans="1:20" ht="30" customHeight="1" x14ac:dyDescent="0.3">
      <c r="A14" s="8" t="s">
        <v>279</v>
      </c>
      <c r="B14" s="8" t="s">
        <v>52</v>
      </c>
      <c r="C14" s="8" t="s">
        <v>52</v>
      </c>
      <c r="D14" s="9">
        <v>1</v>
      </c>
      <c r="E14" s="10">
        <f>공종별내역서!F196</f>
        <v>0</v>
      </c>
      <c r="F14" s="10">
        <f t="shared" si="0"/>
        <v>0</v>
      </c>
      <c r="G14" s="10">
        <f>공종별내역서!H196</f>
        <v>0</v>
      </c>
      <c r="H14" s="10">
        <f t="shared" si="1"/>
        <v>0</v>
      </c>
      <c r="I14" s="10">
        <f>공종별내역서!J196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5" t="s">
        <v>280</v>
      </c>
      <c r="O14" s="5" t="s">
        <v>52</v>
      </c>
      <c r="P14" s="5" t="s">
        <v>232</v>
      </c>
      <c r="Q14" s="5" t="s">
        <v>52</v>
      </c>
      <c r="R14" s="1">
        <v>3</v>
      </c>
      <c r="S14" s="5" t="s">
        <v>52</v>
      </c>
      <c r="T14" s="6"/>
    </row>
    <row r="15" spans="1:20" ht="30" customHeight="1" x14ac:dyDescent="0.3">
      <c r="A15" s="8" t="s">
        <v>320</v>
      </c>
      <c r="B15" s="8" t="s">
        <v>52</v>
      </c>
      <c r="C15" s="8" t="s">
        <v>52</v>
      </c>
      <c r="D15" s="9">
        <v>1</v>
      </c>
      <c r="E15" s="10">
        <f>공종별내역서!F219</f>
        <v>0</v>
      </c>
      <c r="F15" s="10">
        <f t="shared" si="0"/>
        <v>0</v>
      </c>
      <c r="G15" s="10">
        <f>공종별내역서!H219</f>
        <v>0</v>
      </c>
      <c r="H15" s="10">
        <f t="shared" si="1"/>
        <v>0</v>
      </c>
      <c r="I15" s="10">
        <f>공종별내역서!J219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5" t="s">
        <v>321</v>
      </c>
      <c r="O15" s="5" t="s">
        <v>52</v>
      </c>
      <c r="P15" s="5" t="s">
        <v>232</v>
      </c>
      <c r="Q15" s="5" t="s">
        <v>52</v>
      </c>
      <c r="R15" s="1">
        <v>3</v>
      </c>
      <c r="S15" s="5" t="s">
        <v>52</v>
      </c>
      <c r="T15" s="6"/>
    </row>
    <row r="16" spans="1:20" ht="30" customHeight="1" x14ac:dyDescent="0.3">
      <c r="A16" s="8" t="s">
        <v>329</v>
      </c>
      <c r="B16" s="8" t="s">
        <v>52</v>
      </c>
      <c r="C16" s="8" t="s">
        <v>52</v>
      </c>
      <c r="D16" s="9">
        <v>1</v>
      </c>
      <c r="E16" s="10">
        <f>공종별내역서!F242</f>
        <v>0</v>
      </c>
      <c r="F16" s="10">
        <f t="shared" si="0"/>
        <v>0</v>
      </c>
      <c r="G16" s="10">
        <f>공종별내역서!H242</f>
        <v>0</v>
      </c>
      <c r="H16" s="10">
        <f t="shared" si="1"/>
        <v>0</v>
      </c>
      <c r="I16" s="10">
        <f>공종별내역서!J242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5" t="s">
        <v>330</v>
      </c>
      <c r="O16" s="5" t="s">
        <v>52</v>
      </c>
      <c r="P16" s="5" t="s">
        <v>232</v>
      </c>
      <c r="Q16" s="5" t="s">
        <v>52</v>
      </c>
      <c r="R16" s="1">
        <v>3</v>
      </c>
      <c r="S16" s="5" t="s">
        <v>52</v>
      </c>
      <c r="T16" s="6"/>
    </row>
    <row r="17" spans="1:20" ht="30" customHeight="1" x14ac:dyDescent="0.3">
      <c r="A17" s="8" t="s">
        <v>342</v>
      </c>
      <c r="B17" s="8" t="s">
        <v>52</v>
      </c>
      <c r="C17" s="8" t="s">
        <v>52</v>
      </c>
      <c r="D17" s="9">
        <v>1</v>
      </c>
      <c r="E17" s="10">
        <f>공종별내역서!F265</f>
        <v>0</v>
      </c>
      <c r="F17" s="10">
        <f t="shared" si="0"/>
        <v>0</v>
      </c>
      <c r="G17" s="10">
        <f>공종별내역서!H265</f>
        <v>0</v>
      </c>
      <c r="H17" s="10">
        <f t="shared" si="1"/>
        <v>0</v>
      </c>
      <c r="I17" s="10">
        <f>공종별내역서!J265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5" t="s">
        <v>343</v>
      </c>
      <c r="O17" s="5" t="s">
        <v>52</v>
      </c>
      <c r="P17" s="5" t="s">
        <v>232</v>
      </c>
      <c r="Q17" s="5" t="s">
        <v>52</v>
      </c>
      <c r="R17" s="1">
        <v>3</v>
      </c>
      <c r="S17" s="5" t="s">
        <v>52</v>
      </c>
      <c r="T17" s="6"/>
    </row>
    <row r="18" spans="1:20" ht="30" customHeight="1" x14ac:dyDescent="0.3">
      <c r="A18" s="8" t="s">
        <v>352</v>
      </c>
      <c r="B18" s="8" t="s">
        <v>52</v>
      </c>
      <c r="C18" s="8" t="s">
        <v>52</v>
      </c>
      <c r="D18" s="9">
        <v>1</v>
      </c>
      <c r="E18" s="10">
        <f>공종별내역서!F288</f>
        <v>0</v>
      </c>
      <c r="F18" s="10">
        <f t="shared" si="0"/>
        <v>0</v>
      </c>
      <c r="G18" s="10">
        <f>공종별내역서!H288</f>
        <v>0</v>
      </c>
      <c r="H18" s="10">
        <f t="shared" si="1"/>
        <v>0</v>
      </c>
      <c r="I18" s="10">
        <f>공종별내역서!J288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5" t="s">
        <v>353</v>
      </c>
      <c r="O18" s="5" t="s">
        <v>52</v>
      </c>
      <c r="P18" s="5" t="s">
        <v>232</v>
      </c>
      <c r="Q18" s="5" t="s">
        <v>52</v>
      </c>
      <c r="R18" s="1">
        <v>3</v>
      </c>
      <c r="S18" s="5" t="s">
        <v>52</v>
      </c>
      <c r="T18" s="6"/>
    </row>
    <row r="19" spans="1:20" ht="30" customHeight="1" x14ac:dyDescent="0.3">
      <c r="A19" s="8" t="s">
        <v>370</v>
      </c>
      <c r="B19" s="8" t="s">
        <v>52</v>
      </c>
      <c r="C19" s="8" t="s">
        <v>52</v>
      </c>
      <c r="D19" s="9">
        <v>1</v>
      </c>
      <c r="E19" s="10">
        <f>공종별내역서!F311</f>
        <v>0</v>
      </c>
      <c r="F19" s="10">
        <f t="shared" si="0"/>
        <v>0</v>
      </c>
      <c r="G19" s="10">
        <f>공종별내역서!H311</f>
        <v>0</v>
      </c>
      <c r="H19" s="10">
        <f t="shared" si="1"/>
        <v>0</v>
      </c>
      <c r="I19" s="10">
        <f>공종별내역서!J311</f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8" t="s">
        <v>52</v>
      </c>
      <c r="N19" s="5" t="s">
        <v>371</v>
      </c>
      <c r="O19" s="5" t="s">
        <v>52</v>
      </c>
      <c r="P19" s="5" t="s">
        <v>232</v>
      </c>
      <c r="Q19" s="5" t="s">
        <v>52</v>
      </c>
      <c r="R19" s="1">
        <v>3</v>
      </c>
      <c r="S19" s="5" t="s">
        <v>52</v>
      </c>
      <c r="T19" s="6"/>
    </row>
    <row r="20" spans="1:20" ht="30" customHeight="1" x14ac:dyDescent="0.3">
      <c r="A20" s="8" t="s">
        <v>381</v>
      </c>
      <c r="B20" s="8" t="s">
        <v>52</v>
      </c>
      <c r="C20" s="8" t="s">
        <v>52</v>
      </c>
      <c r="D20" s="9">
        <v>1</v>
      </c>
      <c r="E20" s="10">
        <f>공종별내역서!F334</f>
        <v>0</v>
      </c>
      <c r="F20" s="10">
        <f t="shared" si="0"/>
        <v>0</v>
      </c>
      <c r="G20" s="10">
        <f>공종별내역서!H334</f>
        <v>0</v>
      </c>
      <c r="H20" s="10">
        <f t="shared" si="1"/>
        <v>0</v>
      </c>
      <c r="I20" s="10">
        <f>공종별내역서!J334</f>
        <v>0</v>
      </c>
      <c r="J20" s="10">
        <f t="shared" si="2"/>
        <v>0</v>
      </c>
      <c r="K20" s="10">
        <f t="shared" si="3"/>
        <v>0</v>
      </c>
      <c r="L20" s="10">
        <f t="shared" si="4"/>
        <v>0</v>
      </c>
      <c r="M20" s="8" t="s">
        <v>52</v>
      </c>
      <c r="N20" s="5" t="s">
        <v>382</v>
      </c>
      <c r="O20" s="5" t="s">
        <v>52</v>
      </c>
      <c r="P20" s="5" t="s">
        <v>232</v>
      </c>
      <c r="Q20" s="5" t="s">
        <v>52</v>
      </c>
      <c r="R20" s="1">
        <v>3</v>
      </c>
      <c r="S20" s="5" t="s">
        <v>52</v>
      </c>
      <c r="T20" s="6"/>
    </row>
    <row r="21" spans="1:20" ht="30" customHeight="1" x14ac:dyDescent="0.3">
      <c r="A21" s="8" t="s">
        <v>413</v>
      </c>
      <c r="B21" s="8" t="s">
        <v>52</v>
      </c>
      <c r="C21" s="8" t="s">
        <v>52</v>
      </c>
      <c r="D21" s="9">
        <v>1</v>
      </c>
      <c r="E21" s="10">
        <f>공종별내역서!F357</f>
        <v>0</v>
      </c>
      <c r="F21" s="10">
        <f t="shared" si="0"/>
        <v>0</v>
      </c>
      <c r="G21" s="10">
        <f>공종별내역서!H357</f>
        <v>0</v>
      </c>
      <c r="H21" s="10">
        <f t="shared" si="1"/>
        <v>0</v>
      </c>
      <c r="I21" s="10">
        <f>공종별내역서!J357</f>
        <v>0</v>
      </c>
      <c r="J21" s="10">
        <f t="shared" si="2"/>
        <v>0</v>
      </c>
      <c r="K21" s="10">
        <f t="shared" si="3"/>
        <v>0</v>
      </c>
      <c r="L21" s="10">
        <f t="shared" si="4"/>
        <v>0</v>
      </c>
      <c r="M21" s="8" t="s">
        <v>52</v>
      </c>
      <c r="N21" s="5" t="s">
        <v>414</v>
      </c>
      <c r="O21" s="5" t="s">
        <v>52</v>
      </c>
      <c r="P21" s="5" t="s">
        <v>52</v>
      </c>
      <c r="Q21" s="5" t="s">
        <v>415</v>
      </c>
      <c r="R21" s="1">
        <v>3</v>
      </c>
      <c r="S21" s="5" t="s">
        <v>52</v>
      </c>
      <c r="T21" s="6">
        <f>L21*1</f>
        <v>0</v>
      </c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4"/>
    </row>
    <row r="23" spans="1:20" ht="30" customHeight="1" x14ac:dyDescent="0.3">
      <c r="A23" s="9" t="s">
        <v>158</v>
      </c>
      <c r="B23" s="9"/>
      <c r="C23" s="9"/>
      <c r="D23" s="9"/>
      <c r="E23" s="9"/>
      <c r="F23" s="10">
        <f>F5</f>
        <v>0</v>
      </c>
      <c r="G23" s="9"/>
      <c r="H23" s="10">
        <f>H5</f>
        <v>0</v>
      </c>
      <c r="I23" s="9"/>
      <c r="J23" s="10">
        <f>J5</f>
        <v>0</v>
      </c>
      <c r="K23" s="9"/>
      <c r="L23" s="10">
        <f>L5</f>
        <v>0</v>
      </c>
      <c r="M23" s="9"/>
      <c r="T23" s="4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7"/>
  <sheetViews>
    <sheetView tabSelected="1" topLeftCell="A85" workbookViewId="0">
      <selection activeCell="A86" sqref="A86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8" ht="30" customHeight="1" x14ac:dyDescent="0.3">
      <c r="A2" s="26" t="s">
        <v>2</v>
      </c>
      <c r="B2" s="26" t="s">
        <v>3</v>
      </c>
      <c r="C2" s="26" t="s">
        <v>4</v>
      </c>
      <c r="D2" s="26" t="s">
        <v>5</v>
      </c>
      <c r="E2" s="26" t="s">
        <v>6</v>
      </c>
      <c r="F2" s="26"/>
      <c r="G2" s="26" t="s">
        <v>9</v>
      </c>
      <c r="H2" s="26"/>
      <c r="I2" s="26" t="s">
        <v>10</v>
      </c>
      <c r="J2" s="26"/>
      <c r="K2" s="26" t="s">
        <v>11</v>
      </c>
      <c r="L2" s="26"/>
      <c r="M2" s="26" t="s">
        <v>12</v>
      </c>
      <c r="N2" s="28" t="s">
        <v>20</v>
      </c>
      <c r="O2" s="28" t="s">
        <v>14</v>
      </c>
      <c r="P2" s="28" t="s">
        <v>21</v>
      </c>
      <c r="Q2" s="28" t="s">
        <v>13</v>
      </c>
      <c r="R2" s="28" t="s">
        <v>22</v>
      </c>
      <c r="S2" s="28" t="s">
        <v>23</v>
      </c>
      <c r="T2" s="28" t="s">
        <v>24</v>
      </c>
      <c r="U2" s="28" t="s">
        <v>25</v>
      </c>
      <c r="V2" s="28" t="s">
        <v>26</v>
      </c>
      <c r="W2" s="28" t="s">
        <v>27</v>
      </c>
      <c r="X2" s="28" t="s">
        <v>28</v>
      </c>
      <c r="Y2" s="28" t="s">
        <v>29</v>
      </c>
      <c r="Z2" s="28" t="s">
        <v>30</v>
      </c>
      <c r="AA2" s="28" t="s">
        <v>31</v>
      </c>
      <c r="AB2" s="28" t="s">
        <v>32</v>
      </c>
      <c r="AC2" s="28" t="s">
        <v>33</v>
      </c>
      <c r="AD2" s="28" t="s">
        <v>34</v>
      </c>
      <c r="AE2" s="28" t="s">
        <v>35</v>
      </c>
      <c r="AF2" s="28" t="s">
        <v>36</v>
      </c>
      <c r="AG2" s="28" t="s">
        <v>37</v>
      </c>
      <c r="AH2" s="28" t="s">
        <v>38</v>
      </c>
      <c r="AI2" s="28" t="s">
        <v>39</v>
      </c>
      <c r="AJ2" s="28" t="s">
        <v>40</v>
      </c>
      <c r="AK2" s="28" t="s">
        <v>41</v>
      </c>
      <c r="AL2" s="28" t="s">
        <v>42</v>
      </c>
      <c r="AM2" s="28" t="s">
        <v>43</v>
      </c>
      <c r="AN2" s="28" t="s">
        <v>44</v>
      </c>
      <c r="AO2" s="28" t="s">
        <v>45</v>
      </c>
      <c r="AP2" s="28" t="s">
        <v>46</v>
      </c>
      <c r="AQ2" s="28" t="s">
        <v>47</v>
      </c>
      <c r="AR2" s="28" t="s">
        <v>48</v>
      </c>
      <c r="AS2" s="28" t="s">
        <v>16</v>
      </c>
      <c r="AT2" s="28" t="s">
        <v>17</v>
      </c>
      <c r="AU2" s="28" t="s">
        <v>49</v>
      </c>
      <c r="AV2" s="28" t="s">
        <v>50</v>
      </c>
    </row>
    <row r="3" spans="1:48" ht="30" customHeight="1" x14ac:dyDescent="0.3">
      <c r="A3" s="26"/>
      <c r="B3" s="26"/>
      <c r="C3" s="26"/>
      <c r="D3" s="26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26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ht="30" customHeight="1" x14ac:dyDescent="0.3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5" t="s">
        <v>57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30" customHeight="1" x14ac:dyDescent="0.3">
      <c r="A5" s="8" t="s">
        <v>58</v>
      </c>
      <c r="B5" s="8" t="s">
        <v>52</v>
      </c>
      <c r="C5" s="8" t="s">
        <v>52</v>
      </c>
      <c r="D5" s="9"/>
      <c r="E5" s="10"/>
      <c r="F5" s="10"/>
      <c r="G5" s="10"/>
      <c r="H5" s="10"/>
      <c r="I5" s="10"/>
      <c r="J5" s="10"/>
      <c r="K5" s="10"/>
      <c r="L5" s="10"/>
      <c r="M5" s="8" t="s">
        <v>52</v>
      </c>
      <c r="N5" s="5" t="s">
        <v>59</v>
      </c>
      <c r="O5" s="5" t="s">
        <v>52</v>
      </c>
      <c r="P5" s="5" t="s">
        <v>52</v>
      </c>
      <c r="Q5" s="5" t="s">
        <v>52</v>
      </c>
      <c r="R5" s="5" t="s">
        <v>60</v>
      </c>
      <c r="S5" s="5" t="s">
        <v>60</v>
      </c>
      <c r="T5" s="5" t="s">
        <v>61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 t="s">
        <v>52</v>
      </c>
      <c r="AS5" s="5" t="s">
        <v>52</v>
      </c>
      <c r="AT5" s="1"/>
      <c r="AU5" s="5" t="s">
        <v>62</v>
      </c>
      <c r="AV5" s="1">
        <v>64</v>
      </c>
    </row>
    <row r="6" spans="1:48" ht="30" customHeight="1" x14ac:dyDescent="0.3">
      <c r="A6" s="8" t="s">
        <v>63</v>
      </c>
      <c r="B6" s="8" t="s">
        <v>64</v>
      </c>
      <c r="C6" s="8" t="s">
        <v>65</v>
      </c>
      <c r="D6" s="9">
        <v>8</v>
      </c>
      <c r="E6" s="10"/>
      <c r="F6" s="10"/>
      <c r="G6" s="10"/>
      <c r="H6" s="10"/>
      <c r="I6" s="10"/>
      <c r="J6" s="10"/>
      <c r="K6" s="10"/>
      <c r="L6" s="10"/>
      <c r="M6" s="8" t="s">
        <v>52</v>
      </c>
      <c r="N6" s="5" t="s">
        <v>66</v>
      </c>
      <c r="O6" s="5" t="s">
        <v>52</v>
      </c>
      <c r="P6" s="5" t="s">
        <v>52</v>
      </c>
      <c r="Q6" s="5" t="s">
        <v>52</v>
      </c>
      <c r="R6" s="5" t="s">
        <v>60</v>
      </c>
      <c r="S6" s="5" t="s">
        <v>60</v>
      </c>
      <c r="T6" s="5" t="s">
        <v>61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 t="s">
        <v>52</v>
      </c>
      <c r="AS6" s="5" t="s">
        <v>52</v>
      </c>
      <c r="AT6" s="1"/>
      <c r="AU6" s="5" t="s">
        <v>67</v>
      </c>
      <c r="AV6" s="1">
        <v>65</v>
      </c>
    </row>
    <row r="7" spans="1:48" ht="30" customHeight="1" x14ac:dyDescent="0.3">
      <c r="A7" s="8" t="s">
        <v>68</v>
      </c>
      <c r="B7" s="8" t="s">
        <v>69</v>
      </c>
      <c r="C7" s="8" t="s">
        <v>65</v>
      </c>
      <c r="D7" s="9">
        <v>12</v>
      </c>
      <c r="E7" s="10"/>
      <c r="F7" s="10"/>
      <c r="G7" s="10"/>
      <c r="H7" s="10"/>
      <c r="I7" s="10"/>
      <c r="J7" s="10"/>
      <c r="K7" s="10"/>
      <c r="L7" s="10"/>
      <c r="M7" s="8" t="s">
        <v>52</v>
      </c>
      <c r="N7" s="5" t="s">
        <v>70</v>
      </c>
      <c r="O7" s="5" t="s">
        <v>52</v>
      </c>
      <c r="P7" s="5" t="s">
        <v>52</v>
      </c>
      <c r="Q7" s="5" t="s">
        <v>52</v>
      </c>
      <c r="R7" s="5" t="s">
        <v>60</v>
      </c>
      <c r="S7" s="5" t="s">
        <v>60</v>
      </c>
      <c r="T7" s="5" t="s">
        <v>61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 t="s">
        <v>52</v>
      </c>
      <c r="AS7" s="5" t="s">
        <v>52</v>
      </c>
      <c r="AT7" s="1"/>
      <c r="AU7" s="5" t="s">
        <v>71</v>
      </c>
      <c r="AV7" s="1">
        <v>66</v>
      </c>
    </row>
    <row r="8" spans="1:48" ht="30" customHeight="1" x14ac:dyDescent="0.3">
      <c r="A8" s="8" t="s">
        <v>72</v>
      </c>
      <c r="B8" s="8" t="s">
        <v>52</v>
      </c>
      <c r="C8" s="8" t="s">
        <v>73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52</v>
      </c>
      <c r="N8" s="5" t="s">
        <v>74</v>
      </c>
      <c r="O8" s="5" t="s">
        <v>52</v>
      </c>
      <c r="P8" s="5" t="s">
        <v>52</v>
      </c>
      <c r="Q8" s="5" t="s">
        <v>52</v>
      </c>
      <c r="R8" s="5" t="s">
        <v>60</v>
      </c>
      <c r="S8" s="5" t="s">
        <v>60</v>
      </c>
      <c r="T8" s="5" t="s">
        <v>61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5" t="s">
        <v>52</v>
      </c>
      <c r="AS8" s="5" t="s">
        <v>52</v>
      </c>
      <c r="AT8" s="1"/>
      <c r="AU8" s="5" t="s">
        <v>75</v>
      </c>
      <c r="AV8" s="1">
        <v>67</v>
      </c>
    </row>
    <row r="9" spans="1:48" ht="30" customHeight="1" x14ac:dyDescent="0.3">
      <c r="A9" s="8" t="s">
        <v>76</v>
      </c>
      <c r="B9" s="8" t="s">
        <v>77</v>
      </c>
      <c r="C9" s="8" t="s">
        <v>65</v>
      </c>
      <c r="D9" s="9">
        <v>10</v>
      </c>
      <c r="E9" s="10"/>
      <c r="F9" s="10"/>
      <c r="G9" s="10"/>
      <c r="H9" s="10"/>
      <c r="I9" s="10"/>
      <c r="J9" s="10"/>
      <c r="K9" s="10"/>
      <c r="L9" s="10"/>
      <c r="M9" s="8" t="s">
        <v>52</v>
      </c>
      <c r="N9" s="5" t="s">
        <v>78</v>
      </c>
      <c r="O9" s="5" t="s">
        <v>52</v>
      </c>
      <c r="P9" s="5" t="s">
        <v>52</v>
      </c>
      <c r="Q9" s="5" t="s">
        <v>52</v>
      </c>
      <c r="R9" s="5" t="s">
        <v>60</v>
      </c>
      <c r="S9" s="5" t="s">
        <v>60</v>
      </c>
      <c r="T9" s="5" t="s">
        <v>61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 t="s">
        <v>52</v>
      </c>
      <c r="AS9" s="5" t="s">
        <v>52</v>
      </c>
      <c r="AT9" s="1"/>
      <c r="AU9" s="5" t="s">
        <v>79</v>
      </c>
      <c r="AV9" s="1">
        <v>68</v>
      </c>
    </row>
    <row r="10" spans="1:48" ht="30" customHeight="1" x14ac:dyDescent="0.3">
      <c r="A10" s="8" t="s">
        <v>80</v>
      </c>
      <c r="B10" s="8" t="s">
        <v>81</v>
      </c>
      <c r="C10" s="8" t="s">
        <v>65</v>
      </c>
      <c r="D10" s="9">
        <v>10</v>
      </c>
      <c r="E10" s="10"/>
      <c r="F10" s="10"/>
      <c r="G10" s="10"/>
      <c r="H10" s="10"/>
      <c r="I10" s="10"/>
      <c r="J10" s="10"/>
      <c r="K10" s="10"/>
      <c r="L10" s="10"/>
      <c r="M10" s="8" t="s">
        <v>52</v>
      </c>
      <c r="N10" s="5" t="s">
        <v>82</v>
      </c>
      <c r="O10" s="5" t="s">
        <v>52</v>
      </c>
      <c r="P10" s="5" t="s">
        <v>52</v>
      </c>
      <c r="Q10" s="5" t="s">
        <v>52</v>
      </c>
      <c r="R10" s="5" t="s">
        <v>60</v>
      </c>
      <c r="S10" s="5" t="s">
        <v>60</v>
      </c>
      <c r="T10" s="5" t="s">
        <v>61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 t="s">
        <v>52</v>
      </c>
      <c r="AS10" s="5" t="s">
        <v>52</v>
      </c>
      <c r="AT10" s="1"/>
      <c r="AU10" s="5" t="s">
        <v>83</v>
      </c>
      <c r="AV10" s="1">
        <v>69</v>
      </c>
    </row>
    <row r="11" spans="1:48" ht="30" customHeight="1" x14ac:dyDescent="0.3">
      <c r="A11" s="8" t="s">
        <v>84</v>
      </c>
      <c r="B11" s="8" t="s">
        <v>85</v>
      </c>
      <c r="C11" s="8" t="s">
        <v>65</v>
      </c>
      <c r="D11" s="9">
        <v>10</v>
      </c>
      <c r="E11" s="10"/>
      <c r="F11" s="10"/>
      <c r="G11" s="10"/>
      <c r="H11" s="10"/>
      <c r="I11" s="10"/>
      <c r="J11" s="10"/>
      <c r="K11" s="10"/>
      <c r="L11" s="10"/>
      <c r="M11" s="8" t="s">
        <v>52</v>
      </c>
      <c r="N11" s="5" t="s">
        <v>86</v>
      </c>
      <c r="O11" s="5" t="s">
        <v>52</v>
      </c>
      <c r="P11" s="5" t="s">
        <v>52</v>
      </c>
      <c r="Q11" s="5" t="s">
        <v>52</v>
      </c>
      <c r="R11" s="5" t="s">
        <v>60</v>
      </c>
      <c r="S11" s="5" t="s">
        <v>60</v>
      </c>
      <c r="T11" s="5" t="s">
        <v>61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 t="s">
        <v>52</v>
      </c>
      <c r="AS11" s="5" t="s">
        <v>52</v>
      </c>
      <c r="AT11" s="1"/>
      <c r="AU11" s="5" t="s">
        <v>87</v>
      </c>
      <c r="AV11" s="1">
        <v>70</v>
      </c>
    </row>
    <row r="12" spans="1:48" ht="30" customHeight="1" x14ac:dyDescent="0.3">
      <c r="A12" s="8" t="s">
        <v>88</v>
      </c>
      <c r="B12" s="8" t="s">
        <v>52</v>
      </c>
      <c r="C12" s="8" t="s">
        <v>89</v>
      </c>
      <c r="D12" s="9">
        <v>2</v>
      </c>
      <c r="E12" s="10"/>
      <c r="F12" s="10"/>
      <c r="G12" s="10"/>
      <c r="H12" s="10"/>
      <c r="I12" s="10"/>
      <c r="J12" s="10"/>
      <c r="K12" s="10"/>
      <c r="L12" s="10"/>
      <c r="M12" s="8" t="s">
        <v>52</v>
      </c>
      <c r="N12" s="5" t="s">
        <v>90</v>
      </c>
      <c r="O12" s="5" t="s">
        <v>52</v>
      </c>
      <c r="P12" s="5" t="s">
        <v>52</v>
      </c>
      <c r="Q12" s="5" t="s">
        <v>52</v>
      </c>
      <c r="R12" s="5" t="s">
        <v>60</v>
      </c>
      <c r="S12" s="5" t="s">
        <v>60</v>
      </c>
      <c r="T12" s="5" t="s">
        <v>61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 t="s">
        <v>52</v>
      </c>
      <c r="AS12" s="5" t="s">
        <v>52</v>
      </c>
      <c r="AT12" s="1"/>
      <c r="AU12" s="5" t="s">
        <v>91</v>
      </c>
      <c r="AV12" s="1">
        <v>71</v>
      </c>
    </row>
    <row r="13" spans="1:48" ht="30" customHeight="1" x14ac:dyDescent="0.3">
      <c r="A13" s="8" t="s">
        <v>92</v>
      </c>
      <c r="B13" s="8" t="s">
        <v>52</v>
      </c>
      <c r="C13" s="8" t="s">
        <v>93</v>
      </c>
      <c r="D13" s="9">
        <v>1</v>
      </c>
      <c r="E13" s="10"/>
      <c r="F13" s="10"/>
      <c r="G13" s="10"/>
      <c r="H13" s="10"/>
      <c r="I13" s="10"/>
      <c r="J13" s="10"/>
      <c r="K13" s="10"/>
      <c r="L13" s="10"/>
      <c r="M13" s="8" t="s">
        <v>52</v>
      </c>
      <c r="N13" s="5" t="s">
        <v>94</v>
      </c>
      <c r="O13" s="5" t="s">
        <v>52</v>
      </c>
      <c r="P13" s="5" t="s">
        <v>52</v>
      </c>
      <c r="Q13" s="5" t="s">
        <v>52</v>
      </c>
      <c r="R13" s="5" t="s">
        <v>60</v>
      </c>
      <c r="S13" s="5" t="s">
        <v>60</v>
      </c>
      <c r="T13" s="5" t="s">
        <v>61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" t="s">
        <v>52</v>
      </c>
      <c r="AS13" s="5" t="s">
        <v>52</v>
      </c>
      <c r="AT13" s="1"/>
      <c r="AU13" s="5" t="s">
        <v>95</v>
      </c>
      <c r="AV13" s="1">
        <v>72</v>
      </c>
    </row>
    <row r="14" spans="1:48" ht="30" customHeight="1" x14ac:dyDescent="0.3">
      <c r="A14" s="8" t="s">
        <v>96</v>
      </c>
      <c r="B14" s="8" t="s">
        <v>52</v>
      </c>
      <c r="C14" s="8" t="s">
        <v>97</v>
      </c>
      <c r="D14" s="9">
        <v>1</v>
      </c>
      <c r="E14" s="10"/>
      <c r="F14" s="10"/>
      <c r="G14" s="10"/>
      <c r="H14" s="10"/>
      <c r="I14" s="10"/>
      <c r="J14" s="10"/>
      <c r="K14" s="10"/>
      <c r="L14" s="10"/>
      <c r="M14" s="8" t="s">
        <v>52</v>
      </c>
      <c r="N14" s="5" t="s">
        <v>98</v>
      </c>
      <c r="O14" s="5" t="s">
        <v>52</v>
      </c>
      <c r="P14" s="5" t="s">
        <v>52</v>
      </c>
      <c r="Q14" s="5" t="s">
        <v>52</v>
      </c>
      <c r="R14" s="5" t="s">
        <v>60</v>
      </c>
      <c r="S14" s="5" t="s">
        <v>60</v>
      </c>
      <c r="T14" s="5" t="s">
        <v>61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5" t="s">
        <v>52</v>
      </c>
      <c r="AS14" s="5" t="s">
        <v>52</v>
      </c>
      <c r="AT14" s="1"/>
      <c r="AU14" s="5" t="s">
        <v>99</v>
      </c>
      <c r="AV14" s="1">
        <v>73</v>
      </c>
    </row>
    <row r="15" spans="1:48" ht="30" customHeight="1" x14ac:dyDescent="0.3">
      <c r="A15" s="8" t="s">
        <v>100</v>
      </c>
      <c r="B15" s="8" t="s">
        <v>101</v>
      </c>
      <c r="C15" s="8" t="s">
        <v>102</v>
      </c>
      <c r="D15" s="9">
        <v>50</v>
      </c>
      <c r="E15" s="10"/>
      <c r="F15" s="10"/>
      <c r="G15" s="10"/>
      <c r="H15" s="10"/>
      <c r="I15" s="10"/>
      <c r="J15" s="10"/>
      <c r="K15" s="10"/>
      <c r="L15" s="10"/>
      <c r="M15" s="8" t="s">
        <v>52</v>
      </c>
      <c r="N15" s="5" t="s">
        <v>103</v>
      </c>
      <c r="O15" s="5" t="s">
        <v>52</v>
      </c>
      <c r="P15" s="5" t="s">
        <v>52</v>
      </c>
      <c r="Q15" s="5" t="s">
        <v>52</v>
      </c>
      <c r="R15" s="5" t="s">
        <v>60</v>
      </c>
      <c r="S15" s="5" t="s">
        <v>60</v>
      </c>
      <c r="T15" s="5" t="s">
        <v>61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5" t="s">
        <v>52</v>
      </c>
      <c r="AS15" s="5" t="s">
        <v>52</v>
      </c>
      <c r="AT15" s="1"/>
      <c r="AU15" s="5" t="s">
        <v>104</v>
      </c>
      <c r="AV15" s="1">
        <v>74</v>
      </c>
    </row>
    <row r="16" spans="1:48" ht="30" customHeight="1" x14ac:dyDescent="0.3">
      <c r="A16" s="8" t="s">
        <v>105</v>
      </c>
      <c r="B16" s="8" t="s">
        <v>52</v>
      </c>
      <c r="C16" s="8" t="s">
        <v>106</v>
      </c>
      <c r="D16" s="9">
        <v>2</v>
      </c>
      <c r="E16" s="10"/>
      <c r="F16" s="10"/>
      <c r="G16" s="10"/>
      <c r="H16" s="10"/>
      <c r="I16" s="10"/>
      <c r="J16" s="10"/>
      <c r="K16" s="10"/>
      <c r="L16" s="10"/>
      <c r="M16" s="8" t="s">
        <v>52</v>
      </c>
      <c r="N16" s="5" t="s">
        <v>107</v>
      </c>
      <c r="O16" s="5" t="s">
        <v>52</v>
      </c>
      <c r="P16" s="5" t="s">
        <v>52</v>
      </c>
      <c r="Q16" s="5" t="s">
        <v>52</v>
      </c>
      <c r="R16" s="5" t="s">
        <v>60</v>
      </c>
      <c r="S16" s="5" t="s">
        <v>60</v>
      </c>
      <c r="T16" s="5" t="s">
        <v>61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5" t="s">
        <v>52</v>
      </c>
      <c r="AS16" s="5" t="s">
        <v>52</v>
      </c>
      <c r="AT16" s="1"/>
      <c r="AU16" s="5" t="s">
        <v>108</v>
      </c>
      <c r="AV16" s="1">
        <v>75</v>
      </c>
    </row>
    <row r="17" spans="1:48" ht="30" customHeight="1" x14ac:dyDescent="0.3">
      <c r="A17" s="8" t="s">
        <v>109</v>
      </c>
      <c r="B17" s="8" t="s">
        <v>52</v>
      </c>
      <c r="C17" s="8" t="s">
        <v>52</v>
      </c>
      <c r="D17" s="9"/>
      <c r="E17" s="10"/>
      <c r="F17" s="10"/>
      <c r="G17" s="10"/>
      <c r="H17" s="10"/>
      <c r="I17" s="10"/>
      <c r="J17" s="10"/>
      <c r="K17" s="10"/>
      <c r="L17" s="10"/>
      <c r="M17" s="8" t="s">
        <v>52</v>
      </c>
      <c r="N17" s="5" t="s">
        <v>110</v>
      </c>
      <c r="O17" s="5" t="s">
        <v>52</v>
      </c>
      <c r="P17" s="5" t="s">
        <v>52</v>
      </c>
      <c r="Q17" s="5" t="s">
        <v>52</v>
      </c>
      <c r="R17" s="5" t="s">
        <v>60</v>
      </c>
      <c r="S17" s="5" t="s">
        <v>60</v>
      </c>
      <c r="T17" s="5" t="s">
        <v>61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5" t="s">
        <v>52</v>
      </c>
      <c r="AS17" s="5" t="s">
        <v>52</v>
      </c>
      <c r="AT17" s="1"/>
      <c r="AU17" s="5" t="s">
        <v>111</v>
      </c>
      <c r="AV17" s="1">
        <v>76</v>
      </c>
    </row>
    <row r="18" spans="1:48" ht="30" customHeight="1" x14ac:dyDescent="0.3">
      <c r="A18" s="8" t="s">
        <v>112</v>
      </c>
      <c r="B18" s="8" t="s">
        <v>52</v>
      </c>
      <c r="C18" s="8" t="s">
        <v>65</v>
      </c>
      <c r="D18" s="9">
        <v>2</v>
      </c>
      <c r="E18" s="10"/>
      <c r="F18" s="10"/>
      <c r="G18" s="10"/>
      <c r="H18" s="10"/>
      <c r="I18" s="10"/>
      <c r="J18" s="10"/>
      <c r="K18" s="10"/>
      <c r="L18" s="10"/>
      <c r="M18" s="8" t="s">
        <v>52</v>
      </c>
      <c r="N18" s="5" t="s">
        <v>113</v>
      </c>
      <c r="O18" s="5" t="s">
        <v>52</v>
      </c>
      <c r="P18" s="5" t="s">
        <v>52</v>
      </c>
      <c r="Q18" s="5" t="s">
        <v>52</v>
      </c>
      <c r="R18" s="5" t="s">
        <v>60</v>
      </c>
      <c r="S18" s="5" t="s">
        <v>60</v>
      </c>
      <c r="T18" s="5" t="s">
        <v>61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5" t="s">
        <v>52</v>
      </c>
      <c r="AS18" s="5" t="s">
        <v>52</v>
      </c>
      <c r="AT18" s="1"/>
      <c r="AU18" s="5" t="s">
        <v>114</v>
      </c>
      <c r="AV18" s="1">
        <v>77</v>
      </c>
    </row>
    <row r="19" spans="1:48" ht="30" customHeight="1" x14ac:dyDescent="0.3">
      <c r="A19" s="8" t="s">
        <v>92</v>
      </c>
      <c r="B19" s="8" t="s">
        <v>52</v>
      </c>
      <c r="C19" s="8" t="s">
        <v>93</v>
      </c>
      <c r="D19" s="9">
        <v>1</v>
      </c>
      <c r="E19" s="10"/>
      <c r="F19" s="10"/>
      <c r="G19" s="10"/>
      <c r="H19" s="10"/>
      <c r="I19" s="10"/>
      <c r="J19" s="10"/>
      <c r="K19" s="10"/>
      <c r="L19" s="10"/>
      <c r="M19" s="8" t="s">
        <v>52</v>
      </c>
      <c r="N19" s="5" t="s">
        <v>94</v>
      </c>
      <c r="O19" s="5" t="s">
        <v>52</v>
      </c>
      <c r="P19" s="5" t="s">
        <v>52</v>
      </c>
      <c r="Q19" s="5" t="s">
        <v>52</v>
      </c>
      <c r="R19" s="5" t="s">
        <v>60</v>
      </c>
      <c r="S19" s="5" t="s">
        <v>60</v>
      </c>
      <c r="T19" s="5" t="s">
        <v>61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5" t="s">
        <v>52</v>
      </c>
      <c r="AS19" s="5" t="s">
        <v>52</v>
      </c>
      <c r="AT19" s="1"/>
      <c r="AU19" s="5" t="s">
        <v>95</v>
      </c>
      <c r="AV19" s="1">
        <v>78</v>
      </c>
    </row>
    <row r="20" spans="1:48" ht="30" customHeight="1" x14ac:dyDescent="0.3">
      <c r="A20" s="8" t="s">
        <v>96</v>
      </c>
      <c r="B20" s="8" t="s">
        <v>52</v>
      </c>
      <c r="C20" s="8" t="s">
        <v>97</v>
      </c>
      <c r="D20" s="9">
        <v>1</v>
      </c>
      <c r="E20" s="10"/>
      <c r="F20" s="10"/>
      <c r="G20" s="10"/>
      <c r="H20" s="10"/>
      <c r="I20" s="10"/>
      <c r="J20" s="10"/>
      <c r="K20" s="10"/>
      <c r="L20" s="10"/>
      <c r="M20" s="8" t="s">
        <v>52</v>
      </c>
      <c r="N20" s="5" t="s">
        <v>98</v>
      </c>
      <c r="O20" s="5" t="s">
        <v>52</v>
      </c>
      <c r="P20" s="5" t="s">
        <v>52</v>
      </c>
      <c r="Q20" s="5" t="s">
        <v>52</v>
      </c>
      <c r="R20" s="5" t="s">
        <v>60</v>
      </c>
      <c r="S20" s="5" t="s">
        <v>60</v>
      </c>
      <c r="T20" s="5" t="s">
        <v>61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5" t="s">
        <v>52</v>
      </c>
      <c r="AS20" s="5" t="s">
        <v>52</v>
      </c>
      <c r="AT20" s="1"/>
      <c r="AU20" s="5" t="s">
        <v>99</v>
      </c>
      <c r="AV20" s="1">
        <v>79</v>
      </c>
    </row>
    <row r="21" spans="1:48" ht="30" customHeight="1" x14ac:dyDescent="0.3">
      <c r="A21" s="8" t="s">
        <v>115</v>
      </c>
      <c r="B21" s="8" t="s">
        <v>116</v>
      </c>
      <c r="C21" s="8" t="s">
        <v>65</v>
      </c>
      <c r="D21" s="9">
        <v>2</v>
      </c>
      <c r="E21" s="10"/>
      <c r="F21" s="10"/>
      <c r="G21" s="10"/>
      <c r="H21" s="10"/>
      <c r="I21" s="10"/>
      <c r="J21" s="10"/>
      <c r="K21" s="10"/>
      <c r="L21" s="10"/>
      <c r="M21" s="8" t="s">
        <v>52</v>
      </c>
      <c r="N21" s="5" t="s">
        <v>117</v>
      </c>
      <c r="O21" s="5" t="s">
        <v>52</v>
      </c>
      <c r="P21" s="5" t="s">
        <v>52</v>
      </c>
      <c r="Q21" s="5" t="s">
        <v>52</v>
      </c>
      <c r="R21" s="5" t="s">
        <v>60</v>
      </c>
      <c r="S21" s="5" t="s">
        <v>60</v>
      </c>
      <c r="T21" s="5" t="s">
        <v>61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5" t="s">
        <v>52</v>
      </c>
      <c r="AS21" s="5" t="s">
        <v>52</v>
      </c>
      <c r="AT21" s="1"/>
      <c r="AU21" s="5" t="s">
        <v>118</v>
      </c>
      <c r="AV21" s="1">
        <v>80</v>
      </c>
    </row>
    <row r="22" spans="1:48" ht="30" customHeight="1" x14ac:dyDescent="0.3">
      <c r="A22" s="8" t="s">
        <v>119</v>
      </c>
      <c r="B22" s="8" t="s">
        <v>101</v>
      </c>
      <c r="C22" s="8" t="s">
        <v>106</v>
      </c>
      <c r="D22" s="9">
        <v>10</v>
      </c>
      <c r="E22" s="10"/>
      <c r="F22" s="10"/>
      <c r="G22" s="10"/>
      <c r="H22" s="10"/>
      <c r="I22" s="10"/>
      <c r="J22" s="10"/>
      <c r="K22" s="10"/>
      <c r="L22" s="10"/>
      <c r="M22" s="8" t="s">
        <v>52</v>
      </c>
      <c r="N22" s="5" t="s">
        <v>120</v>
      </c>
      <c r="O22" s="5" t="s">
        <v>52</v>
      </c>
      <c r="P22" s="5" t="s">
        <v>52</v>
      </c>
      <c r="Q22" s="5" t="s">
        <v>52</v>
      </c>
      <c r="R22" s="5" t="s">
        <v>60</v>
      </c>
      <c r="S22" s="5" t="s">
        <v>60</v>
      </c>
      <c r="T22" s="5" t="s">
        <v>61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5" t="s">
        <v>52</v>
      </c>
      <c r="AS22" s="5" t="s">
        <v>52</v>
      </c>
      <c r="AT22" s="1"/>
      <c r="AU22" s="5" t="s">
        <v>121</v>
      </c>
      <c r="AV22" s="1">
        <v>81</v>
      </c>
    </row>
    <row r="23" spans="1:48" ht="30" customHeight="1" x14ac:dyDescent="0.3">
      <c r="A23" s="8" t="s">
        <v>122</v>
      </c>
      <c r="B23" s="8" t="s">
        <v>52</v>
      </c>
      <c r="C23" s="8" t="s">
        <v>52</v>
      </c>
      <c r="D23" s="9"/>
      <c r="E23" s="10"/>
      <c r="F23" s="10"/>
      <c r="G23" s="10"/>
      <c r="H23" s="10"/>
      <c r="I23" s="10"/>
      <c r="J23" s="10"/>
      <c r="K23" s="10"/>
      <c r="L23" s="10"/>
      <c r="M23" s="8" t="s">
        <v>52</v>
      </c>
      <c r="N23" s="5" t="s">
        <v>123</v>
      </c>
      <c r="O23" s="5" t="s">
        <v>52</v>
      </c>
      <c r="P23" s="5" t="s">
        <v>52</v>
      </c>
      <c r="Q23" s="5" t="s">
        <v>52</v>
      </c>
      <c r="R23" s="5" t="s">
        <v>60</v>
      </c>
      <c r="S23" s="5" t="s">
        <v>60</v>
      </c>
      <c r="T23" s="5" t="s">
        <v>61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5" t="s">
        <v>52</v>
      </c>
      <c r="AS23" s="5" t="s">
        <v>52</v>
      </c>
      <c r="AT23" s="1"/>
      <c r="AU23" s="5" t="s">
        <v>124</v>
      </c>
      <c r="AV23" s="1">
        <v>82</v>
      </c>
    </row>
    <row r="24" spans="1:48" ht="30" customHeight="1" x14ac:dyDescent="0.3">
      <c r="A24" s="8" t="s">
        <v>125</v>
      </c>
      <c r="B24" s="8" t="s">
        <v>126</v>
      </c>
      <c r="C24" s="8" t="s">
        <v>65</v>
      </c>
      <c r="D24" s="9">
        <v>1</v>
      </c>
      <c r="E24" s="10"/>
      <c r="F24" s="10"/>
      <c r="G24" s="10"/>
      <c r="H24" s="10"/>
      <c r="I24" s="10"/>
      <c r="J24" s="10"/>
      <c r="K24" s="10"/>
      <c r="L24" s="10"/>
      <c r="M24" s="8" t="s">
        <v>52</v>
      </c>
      <c r="N24" s="5" t="s">
        <v>127</v>
      </c>
      <c r="O24" s="5" t="s">
        <v>52</v>
      </c>
      <c r="P24" s="5" t="s">
        <v>52</v>
      </c>
      <c r="Q24" s="5" t="s">
        <v>52</v>
      </c>
      <c r="R24" s="5" t="s">
        <v>60</v>
      </c>
      <c r="S24" s="5" t="s">
        <v>60</v>
      </c>
      <c r="T24" s="5" t="s">
        <v>61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5" t="s">
        <v>52</v>
      </c>
      <c r="AS24" s="5" t="s">
        <v>52</v>
      </c>
      <c r="AT24" s="1"/>
      <c r="AU24" s="5" t="s">
        <v>128</v>
      </c>
      <c r="AV24" s="1">
        <v>83</v>
      </c>
    </row>
    <row r="25" spans="1:48" ht="30" customHeight="1" x14ac:dyDescent="0.3">
      <c r="A25" s="8" t="s">
        <v>129</v>
      </c>
      <c r="B25" s="8" t="s">
        <v>130</v>
      </c>
      <c r="C25" s="8" t="s">
        <v>65</v>
      </c>
      <c r="D25" s="9">
        <v>1</v>
      </c>
      <c r="E25" s="10"/>
      <c r="F25" s="10"/>
      <c r="G25" s="10"/>
      <c r="H25" s="10"/>
      <c r="I25" s="10"/>
      <c r="J25" s="10"/>
      <c r="K25" s="10"/>
      <c r="L25" s="10"/>
      <c r="M25" s="8" t="s">
        <v>52</v>
      </c>
      <c r="N25" s="5" t="s">
        <v>131</v>
      </c>
      <c r="O25" s="5" t="s">
        <v>52</v>
      </c>
      <c r="P25" s="5" t="s">
        <v>52</v>
      </c>
      <c r="Q25" s="5" t="s">
        <v>52</v>
      </c>
      <c r="R25" s="5" t="s">
        <v>60</v>
      </c>
      <c r="S25" s="5" t="s">
        <v>60</v>
      </c>
      <c r="T25" s="5" t="s">
        <v>61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5" t="s">
        <v>52</v>
      </c>
      <c r="AS25" s="5" t="s">
        <v>52</v>
      </c>
      <c r="AT25" s="1"/>
      <c r="AU25" s="5" t="s">
        <v>132</v>
      </c>
      <c r="AV25" s="1">
        <v>84</v>
      </c>
    </row>
    <row r="26" spans="1:48" ht="30" customHeight="1" x14ac:dyDescent="0.3">
      <c r="A26" s="8" t="s">
        <v>133</v>
      </c>
      <c r="B26" s="8" t="s">
        <v>134</v>
      </c>
      <c r="C26" s="8" t="s">
        <v>135</v>
      </c>
      <c r="D26" s="9">
        <v>1</v>
      </c>
      <c r="E26" s="10"/>
      <c r="F26" s="10"/>
      <c r="G26" s="10"/>
      <c r="H26" s="10"/>
      <c r="I26" s="10"/>
      <c r="J26" s="10"/>
      <c r="K26" s="10"/>
      <c r="L26" s="10"/>
      <c r="M26" s="8" t="s">
        <v>52</v>
      </c>
      <c r="N26" s="5" t="s">
        <v>136</v>
      </c>
      <c r="O26" s="5" t="s">
        <v>52</v>
      </c>
      <c r="P26" s="5" t="s">
        <v>52</v>
      </c>
      <c r="Q26" s="5" t="s">
        <v>52</v>
      </c>
      <c r="R26" s="5" t="s">
        <v>60</v>
      </c>
      <c r="S26" s="5" t="s">
        <v>60</v>
      </c>
      <c r="T26" s="5" t="s">
        <v>61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5" t="s">
        <v>52</v>
      </c>
      <c r="AS26" s="5" t="s">
        <v>52</v>
      </c>
      <c r="AT26" s="1"/>
      <c r="AU26" s="5" t="s">
        <v>137</v>
      </c>
      <c r="AV26" s="1">
        <v>85</v>
      </c>
    </row>
    <row r="27" spans="1:48" ht="30" customHeight="1" x14ac:dyDescent="0.3">
      <c r="A27" s="8" t="s">
        <v>138</v>
      </c>
      <c r="B27" s="8" t="s">
        <v>139</v>
      </c>
      <c r="C27" s="8" t="s">
        <v>135</v>
      </c>
      <c r="D27" s="9">
        <v>4</v>
      </c>
      <c r="E27" s="10"/>
      <c r="F27" s="10"/>
      <c r="G27" s="10"/>
      <c r="H27" s="10"/>
      <c r="I27" s="10"/>
      <c r="J27" s="10"/>
      <c r="K27" s="10"/>
      <c r="L27" s="10"/>
      <c r="M27" s="8" t="s">
        <v>52</v>
      </c>
      <c r="N27" s="5" t="s">
        <v>140</v>
      </c>
      <c r="O27" s="5" t="s">
        <v>52</v>
      </c>
      <c r="P27" s="5" t="s">
        <v>52</v>
      </c>
      <c r="Q27" s="5" t="s">
        <v>52</v>
      </c>
      <c r="R27" s="5" t="s">
        <v>60</v>
      </c>
      <c r="S27" s="5" t="s">
        <v>60</v>
      </c>
      <c r="T27" s="5" t="s">
        <v>61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5" t="s">
        <v>52</v>
      </c>
      <c r="AS27" s="5" t="s">
        <v>52</v>
      </c>
      <c r="AT27" s="1"/>
      <c r="AU27" s="5" t="s">
        <v>141</v>
      </c>
      <c r="AV27" s="1">
        <v>86</v>
      </c>
    </row>
    <row r="28" spans="1:48" ht="30" customHeight="1" x14ac:dyDescent="0.3">
      <c r="A28" s="8" t="s">
        <v>142</v>
      </c>
      <c r="B28" s="8" t="s">
        <v>52</v>
      </c>
      <c r="C28" s="8" t="s">
        <v>143</v>
      </c>
      <c r="D28" s="9">
        <v>4</v>
      </c>
      <c r="E28" s="10"/>
      <c r="F28" s="10"/>
      <c r="G28" s="10"/>
      <c r="H28" s="10"/>
      <c r="I28" s="10"/>
      <c r="J28" s="10"/>
      <c r="K28" s="10"/>
      <c r="L28" s="10"/>
      <c r="M28" s="8" t="s">
        <v>52</v>
      </c>
      <c r="N28" s="5" t="s">
        <v>144</v>
      </c>
      <c r="O28" s="5" t="s">
        <v>52</v>
      </c>
      <c r="P28" s="5" t="s">
        <v>52</v>
      </c>
      <c r="Q28" s="5" t="s">
        <v>52</v>
      </c>
      <c r="R28" s="5" t="s">
        <v>60</v>
      </c>
      <c r="S28" s="5" t="s">
        <v>60</v>
      </c>
      <c r="T28" s="5" t="s">
        <v>61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5" t="s">
        <v>52</v>
      </c>
      <c r="AS28" s="5" t="s">
        <v>52</v>
      </c>
      <c r="AT28" s="1"/>
      <c r="AU28" s="5" t="s">
        <v>145</v>
      </c>
      <c r="AV28" s="1">
        <v>87</v>
      </c>
    </row>
    <row r="29" spans="1:48" ht="30" customHeight="1" x14ac:dyDescent="0.3">
      <c r="A29" s="8" t="s">
        <v>146</v>
      </c>
      <c r="B29" s="8" t="s">
        <v>52</v>
      </c>
      <c r="C29" s="8" t="s">
        <v>143</v>
      </c>
      <c r="D29" s="9">
        <v>4</v>
      </c>
      <c r="E29" s="10"/>
      <c r="F29" s="10"/>
      <c r="G29" s="10"/>
      <c r="H29" s="10"/>
      <c r="I29" s="10"/>
      <c r="J29" s="10"/>
      <c r="K29" s="10"/>
      <c r="L29" s="10"/>
      <c r="M29" s="8" t="s">
        <v>52</v>
      </c>
      <c r="N29" s="5" t="s">
        <v>147</v>
      </c>
      <c r="O29" s="5" t="s">
        <v>52</v>
      </c>
      <c r="P29" s="5" t="s">
        <v>52</v>
      </c>
      <c r="Q29" s="5" t="s">
        <v>52</v>
      </c>
      <c r="R29" s="5" t="s">
        <v>60</v>
      </c>
      <c r="S29" s="5" t="s">
        <v>60</v>
      </c>
      <c r="T29" s="5" t="s">
        <v>61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 t="s">
        <v>52</v>
      </c>
      <c r="AS29" s="5" t="s">
        <v>52</v>
      </c>
      <c r="AT29" s="1"/>
      <c r="AU29" s="5" t="s">
        <v>148</v>
      </c>
      <c r="AV29" s="1">
        <v>88</v>
      </c>
    </row>
    <row r="30" spans="1:48" ht="30" customHeight="1" x14ac:dyDescent="0.3">
      <c r="A30" s="8" t="s">
        <v>149</v>
      </c>
      <c r="B30" s="8" t="s">
        <v>52</v>
      </c>
      <c r="C30" s="8" t="s">
        <v>52</v>
      </c>
      <c r="D30" s="9"/>
      <c r="E30" s="10"/>
      <c r="F30" s="10"/>
      <c r="G30" s="10"/>
      <c r="H30" s="10"/>
      <c r="I30" s="10"/>
      <c r="J30" s="10"/>
      <c r="K30" s="10"/>
      <c r="L30" s="10"/>
      <c r="M30" s="8" t="s">
        <v>52</v>
      </c>
      <c r="N30" s="5" t="s">
        <v>150</v>
      </c>
      <c r="O30" s="5" t="s">
        <v>52</v>
      </c>
      <c r="P30" s="5" t="s">
        <v>52</v>
      </c>
      <c r="Q30" s="5" t="s">
        <v>52</v>
      </c>
      <c r="R30" s="5" t="s">
        <v>60</v>
      </c>
      <c r="S30" s="5" t="s">
        <v>60</v>
      </c>
      <c r="T30" s="5" t="s">
        <v>61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 t="s">
        <v>52</v>
      </c>
      <c r="AS30" s="5" t="s">
        <v>52</v>
      </c>
      <c r="AT30" s="1"/>
      <c r="AU30" s="5" t="s">
        <v>151</v>
      </c>
      <c r="AV30" s="1">
        <v>89</v>
      </c>
    </row>
    <row r="31" spans="1:48" ht="30" customHeight="1" x14ac:dyDescent="0.3">
      <c r="A31" s="8" t="s">
        <v>152</v>
      </c>
      <c r="B31" s="8" t="s">
        <v>52</v>
      </c>
      <c r="C31" s="8" t="s">
        <v>143</v>
      </c>
      <c r="D31" s="9">
        <v>5</v>
      </c>
      <c r="E31" s="10"/>
      <c r="F31" s="10"/>
      <c r="G31" s="10"/>
      <c r="H31" s="10"/>
      <c r="I31" s="10"/>
      <c r="J31" s="10"/>
      <c r="K31" s="10"/>
      <c r="L31" s="10"/>
      <c r="M31" s="8" t="s">
        <v>52</v>
      </c>
      <c r="N31" s="5" t="s">
        <v>153</v>
      </c>
      <c r="O31" s="5" t="s">
        <v>52</v>
      </c>
      <c r="P31" s="5" t="s">
        <v>52</v>
      </c>
      <c r="Q31" s="5" t="s">
        <v>52</v>
      </c>
      <c r="R31" s="5" t="s">
        <v>60</v>
      </c>
      <c r="S31" s="5" t="s">
        <v>60</v>
      </c>
      <c r="T31" s="5" t="s">
        <v>61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 t="s">
        <v>52</v>
      </c>
      <c r="AS31" s="5" t="s">
        <v>52</v>
      </c>
      <c r="AT31" s="1"/>
      <c r="AU31" s="5" t="s">
        <v>154</v>
      </c>
      <c r="AV31" s="1">
        <v>90</v>
      </c>
    </row>
    <row r="32" spans="1:48" ht="30" customHeight="1" x14ac:dyDescent="0.3">
      <c r="A32" s="8" t="s">
        <v>155</v>
      </c>
      <c r="B32" s="8" t="s">
        <v>52</v>
      </c>
      <c r="C32" s="8" t="s">
        <v>143</v>
      </c>
      <c r="D32" s="9">
        <v>5</v>
      </c>
      <c r="E32" s="10"/>
      <c r="F32" s="10"/>
      <c r="G32" s="10"/>
      <c r="H32" s="10"/>
      <c r="I32" s="10"/>
      <c r="J32" s="10"/>
      <c r="K32" s="10"/>
      <c r="L32" s="10"/>
      <c r="M32" s="8" t="s">
        <v>52</v>
      </c>
      <c r="N32" s="5" t="s">
        <v>156</v>
      </c>
      <c r="O32" s="5" t="s">
        <v>52</v>
      </c>
      <c r="P32" s="5" t="s">
        <v>52</v>
      </c>
      <c r="Q32" s="5" t="s">
        <v>52</v>
      </c>
      <c r="R32" s="5" t="s">
        <v>60</v>
      </c>
      <c r="S32" s="5" t="s">
        <v>60</v>
      </c>
      <c r="T32" s="5" t="s">
        <v>61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 t="s">
        <v>52</v>
      </c>
      <c r="AS32" s="5" t="s">
        <v>52</v>
      </c>
      <c r="AT32" s="1"/>
      <c r="AU32" s="5" t="s">
        <v>157</v>
      </c>
      <c r="AV32" s="1">
        <v>91</v>
      </c>
    </row>
    <row r="33" spans="1:13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 t="s">
        <v>158</v>
      </c>
      <c r="B49" s="9"/>
      <c r="C49" s="9"/>
      <c r="D49" s="9"/>
      <c r="E49" s="9"/>
      <c r="F49" s="10"/>
      <c r="G49" s="9"/>
      <c r="H49" s="10"/>
      <c r="I49" s="9"/>
      <c r="J49" s="10"/>
      <c r="K49" s="9"/>
      <c r="L49" s="10"/>
      <c r="M49" s="9"/>
      <c r="N49" t="s">
        <v>159</v>
      </c>
    </row>
    <row r="50" spans="1:48" ht="30" customHeight="1" x14ac:dyDescent="0.3">
      <c r="A50" s="8" t="s">
        <v>160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"/>
      <c r="O50" s="1"/>
      <c r="P50" s="1"/>
      <c r="Q50" s="5" t="s">
        <v>161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30" customHeight="1" x14ac:dyDescent="0.3">
      <c r="A51" s="8" t="s">
        <v>162</v>
      </c>
      <c r="B51" s="8" t="s">
        <v>163</v>
      </c>
      <c r="C51" s="8" t="s">
        <v>164</v>
      </c>
      <c r="D51" s="9">
        <v>8</v>
      </c>
      <c r="E51" s="10"/>
      <c r="F51" s="10"/>
      <c r="G51" s="10"/>
      <c r="H51" s="10"/>
      <c r="I51" s="10"/>
      <c r="J51" s="10"/>
      <c r="K51" s="10"/>
      <c r="L51" s="10"/>
      <c r="M51" s="8" t="s">
        <v>52</v>
      </c>
      <c r="N51" s="5" t="s">
        <v>165</v>
      </c>
      <c r="O51" s="5" t="s">
        <v>52</v>
      </c>
      <c r="P51" s="5" t="s">
        <v>52</v>
      </c>
      <c r="Q51" s="5" t="s">
        <v>52</v>
      </c>
      <c r="R51" s="5" t="s">
        <v>60</v>
      </c>
      <c r="S51" s="5" t="s">
        <v>60</v>
      </c>
      <c r="T51" s="5" t="s">
        <v>61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5" t="s">
        <v>52</v>
      </c>
      <c r="AS51" s="5" t="s">
        <v>52</v>
      </c>
      <c r="AT51" s="1"/>
      <c r="AU51" s="5" t="s">
        <v>166</v>
      </c>
      <c r="AV51" s="1">
        <v>93</v>
      </c>
    </row>
    <row r="52" spans="1:48" ht="30" customHeight="1" x14ac:dyDescent="0.3">
      <c r="A52" s="8" t="s">
        <v>162</v>
      </c>
      <c r="B52" s="8" t="s">
        <v>167</v>
      </c>
      <c r="C52" s="8" t="s">
        <v>164</v>
      </c>
      <c r="D52" s="9">
        <v>430</v>
      </c>
      <c r="E52" s="10"/>
      <c r="F52" s="10"/>
      <c r="G52" s="10"/>
      <c r="H52" s="10"/>
      <c r="I52" s="10"/>
      <c r="J52" s="10"/>
      <c r="K52" s="10"/>
      <c r="L52" s="10"/>
      <c r="M52" s="8" t="s">
        <v>52</v>
      </c>
      <c r="N52" s="5" t="s">
        <v>168</v>
      </c>
      <c r="O52" s="5" t="s">
        <v>52</v>
      </c>
      <c r="P52" s="5" t="s">
        <v>52</v>
      </c>
      <c r="Q52" s="5" t="s">
        <v>52</v>
      </c>
      <c r="R52" s="5" t="s">
        <v>60</v>
      </c>
      <c r="S52" s="5" t="s">
        <v>60</v>
      </c>
      <c r="T52" s="5" t="s">
        <v>61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5" t="s">
        <v>52</v>
      </c>
      <c r="AS52" s="5" t="s">
        <v>52</v>
      </c>
      <c r="AT52" s="1"/>
      <c r="AU52" s="5" t="s">
        <v>169</v>
      </c>
      <c r="AV52" s="1">
        <v>94</v>
      </c>
    </row>
    <row r="53" spans="1:48" ht="30" customHeight="1" x14ac:dyDescent="0.3">
      <c r="A53" s="8" t="s">
        <v>170</v>
      </c>
      <c r="B53" s="8" t="s">
        <v>171</v>
      </c>
      <c r="C53" s="8" t="s">
        <v>65</v>
      </c>
      <c r="D53" s="9">
        <v>4</v>
      </c>
      <c r="E53" s="10"/>
      <c r="F53" s="10"/>
      <c r="G53" s="10"/>
      <c r="H53" s="10"/>
      <c r="I53" s="10"/>
      <c r="J53" s="10"/>
      <c r="K53" s="10"/>
      <c r="L53" s="10"/>
      <c r="M53" s="8" t="s">
        <v>52</v>
      </c>
      <c r="N53" s="5" t="s">
        <v>172</v>
      </c>
      <c r="O53" s="5" t="s">
        <v>52</v>
      </c>
      <c r="P53" s="5" t="s">
        <v>52</v>
      </c>
      <c r="Q53" s="5" t="s">
        <v>52</v>
      </c>
      <c r="R53" s="5" t="s">
        <v>60</v>
      </c>
      <c r="S53" s="5" t="s">
        <v>60</v>
      </c>
      <c r="T53" s="5" t="s">
        <v>61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5" t="s">
        <v>52</v>
      </c>
      <c r="AS53" s="5" t="s">
        <v>52</v>
      </c>
      <c r="AT53" s="1"/>
      <c r="AU53" s="5" t="s">
        <v>173</v>
      </c>
      <c r="AV53" s="1">
        <v>95</v>
      </c>
    </row>
    <row r="54" spans="1:48" ht="30" customHeight="1" x14ac:dyDescent="0.3">
      <c r="A54" s="8" t="s">
        <v>174</v>
      </c>
      <c r="B54" s="8" t="s">
        <v>175</v>
      </c>
      <c r="C54" s="8" t="s">
        <v>106</v>
      </c>
      <c r="D54" s="9">
        <v>2</v>
      </c>
      <c r="E54" s="10"/>
      <c r="F54" s="10"/>
      <c r="G54" s="10"/>
      <c r="H54" s="10"/>
      <c r="I54" s="10"/>
      <c r="J54" s="10"/>
      <c r="K54" s="10"/>
      <c r="L54" s="10"/>
      <c r="M54" s="8" t="s">
        <v>52</v>
      </c>
      <c r="N54" s="5" t="s">
        <v>176</v>
      </c>
      <c r="O54" s="5" t="s">
        <v>52</v>
      </c>
      <c r="P54" s="5" t="s">
        <v>52</v>
      </c>
      <c r="Q54" s="5" t="s">
        <v>52</v>
      </c>
      <c r="R54" s="5" t="s">
        <v>60</v>
      </c>
      <c r="S54" s="5" t="s">
        <v>60</v>
      </c>
      <c r="T54" s="5" t="s">
        <v>61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5" t="s">
        <v>52</v>
      </c>
      <c r="AS54" s="5" t="s">
        <v>52</v>
      </c>
      <c r="AT54" s="1"/>
      <c r="AU54" s="5" t="s">
        <v>177</v>
      </c>
      <c r="AV54" s="1">
        <v>96</v>
      </c>
    </row>
    <row r="55" spans="1:48" ht="30" customHeight="1" x14ac:dyDescent="0.3">
      <c r="A55" s="8" t="s">
        <v>174</v>
      </c>
      <c r="B55" s="8" t="s">
        <v>178</v>
      </c>
      <c r="C55" s="8" t="s">
        <v>106</v>
      </c>
      <c r="D55" s="9">
        <v>2</v>
      </c>
      <c r="E55" s="10"/>
      <c r="F55" s="10"/>
      <c r="G55" s="10"/>
      <c r="H55" s="10"/>
      <c r="I55" s="10"/>
      <c r="J55" s="10"/>
      <c r="K55" s="10"/>
      <c r="L55" s="10"/>
      <c r="M55" s="8" t="s">
        <v>52</v>
      </c>
      <c r="N55" s="5" t="s">
        <v>179</v>
      </c>
      <c r="O55" s="5" t="s">
        <v>52</v>
      </c>
      <c r="P55" s="5" t="s">
        <v>52</v>
      </c>
      <c r="Q55" s="5" t="s">
        <v>52</v>
      </c>
      <c r="R55" s="5" t="s">
        <v>60</v>
      </c>
      <c r="S55" s="5" t="s">
        <v>60</v>
      </c>
      <c r="T55" s="5" t="s">
        <v>61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5" t="s">
        <v>52</v>
      </c>
      <c r="AS55" s="5" t="s">
        <v>52</v>
      </c>
      <c r="AT55" s="1"/>
      <c r="AU55" s="5" t="s">
        <v>180</v>
      </c>
      <c r="AV55" s="1">
        <v>97</v>
      </c>
    </row>
    <row r="56" spans="1:48" ht="30" customHeight="1" x14ac:dyDescent="0.3">
      <c r="A56" s="8" t="s">
        <v>181</v>
      </c>
      <c r="B56" s="8" t="s">
        <v>182</v>
      </c>
      <c r="C56" s="8" t="s">
        <v>65</v>
      </c>
      <c r="D56" s="9">
        <v>8</v>
      </c>
      <c r="E56" s="10"/>
      <c r="F56" s="10"/>
      <c r="G56" s="10"/>
      <c r="H56" s="10"/>
      <c r="I56" s="10"/>
      <c r="J56" s="10"/>
      <c r="K56" s="10"/>
      <c r="L56" s="10"/>
      <c r="M56" s="8" t="s">
        <v>52</v>
      </c>
      <c r="N56" s="5" t="s">
        <v>183</v>
      </c>
      <c r="O56" s="5" t="s">
        <v>52</v>
      </c>
      <c r="P56" s="5" t="s">
        <v>52</v>
      </c>
      <c r="Q56" s="5" t="s">
        <v>52</v>
      </c>
      <c r="R56" s="5" t="s">
        <v>60</v>
      </c>
      <c r="S56" s="5" t="s">
        <v>60</v>
      </c>
      <c r="T56" s="5" t="s">
        <v>61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5" t="s">
        <v>52</v>
      </c>
      <c r="AS56" s="5" t="s">
        <v>52</v>
      </c>
      <c r="AT56" s="1"/>
      <c r="AU56" s="5" t="s">
        <v>184</v>
      </c>
      <c r="AV56" s="1">
        <v>98</v>
      </c>
    </row>
    <row r="57" spans="1:48" ht="30" customHeight="1" x14ac:dyDescent="0.3">
      <c r="A57" s="8" t="s">
        <v>185</v>
      </c>
      <c r="B57" s="8" t="s">
        <v>186</v>
      </c>
      <c r="C57" s="8" t="s">
        <v>187</v>
      </c>
      <c r="D57" s="9">
        <v>4</v>
      </c>
      <c r="E57" s="10"/>
      <c r="F57" s="10"/>
      <c r="G57" s="10"/>
      <c r="H57" s="10"/>
      <c r="I57" s="10"/>
      <c r="J57" s="10"/>
      <c r="K57" s="10"/>
      <c r="L57" s="10"/>
      <c r="M57" s="8" t="s">
        <v>52</v>
      </c>
      <c r="N57" s="5" t="s">
        <v>188</v>
      </c>
      <c r="O57" s="5" t="s">
        <v>52</v>
      </c>
      <c r="P57" s="5" t="s">
        <v>52</v>
      </c>
      <c r="Q57" s="5" t="s">
        <v>52</v>
      </c>
      <c r="R57" s="5" t="s">
        <v>60</v>
      </c>
      <c r="S57" s="5" t="s">
        <v>60</v>
      </c>
      <c r="T57" s="5" t="s">
        <v>61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5" t="s">
        <v>52</v>
      </c>
      <c r="AS57" s="5" t="s">
        <v>52</v>
      </c>
      <c r="AT57" s="1"/>
      <c r="AU57" s="5" t="s">
        <v>189</v>
      </c>
      <c r="AV57" s="1">
        <v>99</v>
      </c>
    </row>
    <row r="58" spans="1:48" ht="30" customHeight="1" x14ac:dyDescent="0.3">
      <c r="A58" s="8" t="s">
        <v>190</v>
      </c>
      <c r="B58" s="8" t="s">
        <v>191</v>
      </c>
      <c r="C58" s="8" t="s">
        <v>65</v>
      </c>
      <c r="D58" s="9">
        <v>1</v>
      </c>
      <c r="E58" s="10"/>
      <c r="F58" s="10"/>
      <c r="G58" s="10"/>
      <c r="H58" s="10"/>
      <c r="I58" s="10"/>
      <c r="J58" s="10"/>
      <c r="K58" s="10"/>
      <c r="L58" s="10"/>
      <c r="M58" s="8" t="s">
        <v>52</v>
      </c>
      <c r="N58" s="5" t="s">
        <v>192</v>
      </c>
      <c r="O58" s="5" t="s">
        <v>52</v>
      </c>
      <c r="P58" s="5" t="s">
        <v>52</v>
      </c>
      <c r="Q58" s="5" t="s">
        <v>52</v>
      </c>
      <c r="R58" s="5" t="s">
        <v>60</v>
      </c>
      <c r="S58" s="5" t="s">
        <v>60</v>
      </c>
      <c r="T58" s="5" t="s">
        <v>61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5" t="s">
        <v>52</v>
      </c>
      <c r="AS58" s="5" t="s">
        <v>52</v>
      </c>
      <c r="AT58" s="1"/>
      <c r="AU58" s="5" t="s">
        <v>193</v>
      </c>
      <c r="AV58" s="1">
        <v>100</v>
      </c>
    </row>
    <row r="59" spans="1:48" ht="30" customHeight="1" x14ac:dyDescent="0.3">
      <c r="A59" s="8" t="s">
        <v>194</v>
      </c>
      <c r="B59" s="8" t="s">
        <v>195</v>
      </c>
      <c r="C59" s="8" t="s">
        <v>106</v>
      </c>
      <c r="D59" s="9">
        <v>32</v>
      </c>
      <c r="E59" s="10"/>
      <c r="F59" s="10"/>
      <c r="G59" s="10"/>
      <c r="H59" s="10"/>
      <c r="I59" s="10"/>
      <c r="J59" s="10"/>
      <c r="K59" s="10"/>
      <c r="L59" s="10"/>
      <c r="M59" s="8" t="s">
        <v>52</v>
      </c>
      <c r="N59" s="5" t="s">
        <v>196</v>
      </c>
      <c r="O59" s="5" t="s">
        <v>52</v>
      </c>
      <c r="P59" s="5" t="s">
        <v>52</v>
      </c>
      <c r="Q59" s="5" t="s">
        <v>52</v>
      </c>
      <c r="R59" s="5" t="s">
        <v>60</v>
      </c>
      <c r="S59" s="5" t="s">
        <v>60</v>
      </c>
      <c r="T59" s="5" t="s">
        <v>61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5" t="s">
        <v>52</v>
      </c>
      <c r="AS59" s="5" t="s">
        <v>52</v>
      </c>
      <c r="AT59" s="1"/>
      <c r="AU59" s="5" t="s">
        <v>197</v>
      </c>
      <c r="AV59" s="1">
        <v>101</v>
      </c>
    </row>
    <row r="60" spans="1:48" ht="30" customHeight="1" x14ac:dyDescent="0.3">
      <c r="A60" s="8" t="s">
        <v>198</v>
      </c>
      <c r="B60" s="8" t="s">
        <v>199</v>
      </c>
      <c r="C60" s="8" t="s">
        <v>106</v>
      </c>
      <c r="D60" s="9">
        <v>12</v>
      </c>
      <c r="E60" s="10"/>
      <c r="F60" s="10"/>
      <c r="G60" s="10"/>
      <c r="H60" s="10"/>
      <c r="I60" s="10"/>
      <c r="J60" s="10"/>
      <c r="K60" s="10"/>
      <c r="L60" s="10"/>
      <c r="M60" s="8" t="s">
        <v>52</v>
      </c>
      <c r="N60" s="5" t="s">
        <v>200</v>
      </c>
      <c r="O60" s="5" t="s">
        <v>52</v>
      </c>
      <c r="P60" s="5" t="s">
        <v>52</v>
      </c>
      <c r="Q60" s="5" t="s">
        <v>52</v>
      </c>
      <c r="R60" s="5" t="s">
        <v>60</v>
      </c>
      <c r="S60" s="5" t="s">
        <v>60</v>
      </c>
      <c r="T60" s="5" t="s">
        <v>61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5" t="s">
        <v>52</v>
      </c>
      <c r="AS60" s="5" t="s">
        <v>52</v>
      </c>
      <c r="AT60" s="1"/>
      <c r="AU60" s="5" t="s">
        <v>201</v>
      </c>
      <c r="AV60" s="1">
        <v>102</v>
      </c>
    </row>
    <row r="61" spans="1:48" ht="30" customHeight="1" x14ac:dyDescent="0.3">
      <c r="A61" s="8" t="s">
        <v>202</v>
      </c>
      <c r="B61" s="8" t="s">
        <v>203</v>
      </c>
      <c r="C61" s="8" t="s">
        <v>106</v>
      </c>
      <c r="D61" s="9">
        <v>1.5</v>
      </c>
      <c r="E61" s="10"/>
      <c r="F61" s="10"/>
      <c r="G61" s="10"/>
      <c r="H61" s="10"/>
      <c r="I61" s="10"/>
      <c r="J61" s="10"/>
      <c r="K61" s="10"/>
      <c r="L61" s="10"/>
      <c r="M61" s="8" t="s">
        <v>52</v>
      </c>
      <c r="N61" s="5" t="s">
        <v>204</v>
      </c>
      <c r="O61" s="5" t="s">
        <v>52</v>
      </c>
      <c r="P61" s="5" t="s">
        <v>52</v>
      </c>
      <c r="Q61" s="5" t="s">
        <v>52</v>
      </c>
      <c r="R61" s="5" t="s">
        <v>60</v>
      </c>
      <c r="S61" s="5" t="s">
        <v>60</v>
      </c>
      <c r="T61" s="5" t="s">
        <v>61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5" t="s">
        <v>52</v>
      </c>
      <c r="AS61" s="5" t="s">
        <v>52</v>
      </c>
      <c r="AT61" s="1"/>
      <c r="AU61" s="5" t="s">
        <v>205</v>
      </c>
      <c r="AV61" s="1">
        <v>103</v>
      </c>
    </row>
    <row r="62" spans="1:48" ht="30" customHeight="1" x14ac:dyDescent="0.3">
      <c r="A62" s="9" t="s">
        <v>508</v>
      </c>
      <c r="B62" s="9" t="s">
        <v>509</v>
      </c>
      <c r="C62" s="9" t="s">
        <v>93</v>
      </c>
      <c r="D62" s="9">
        <v>2.5</v>
      </c>
      <c r="E62" s="16"/>
      <c r="F62" s="9"/>
      <c r="G62" s="9"/>
      <c r="H62" s="9"/>
      <c r="I62" s="16"/>
      <c r="J62" s="10"/>
      <c r="K62" s="10"/>
      <c r="L62" s="10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9" t="s">
        <v>158</v>
      </c>
      <c r="B72" s="9"/>
      <c r="C72" s="9"/>
      <c r="D72" s="9"/>
      <c r="E72" s="9"/>
      <c r="F72" s="10"/>
      <c r="G72" s="9"/>
      <c r="H72" s="10"/>
      <c r="I72" s="9"/>
      <c r="J72" s="10"/>
      <c r="K72" s="9"/>
      <c r="L72" s="10"/>
      <c r="M72" s="9"/>
      <c r="N72" t="s">
        <v>159</v>
      </c>
    </row>
    <row r="73" spans="1:48" ht="30" customHeight="1" x14ac:dyDescent="0.3">
      <c r="A73" s="8" t="s">
        <v>206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"/>
      <c r="O73" s="1"/>
      <c r="P73" s="1"/>
      <c r="Q73" s="5" t="s">
        <v>207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30" customHeight="1" x14ac:dyDescent="0.3">
      <c r="A74" s="8" t="s">
        <v>208</v>
      </c>
      <c r="B74" s="8" t="s">
        <v>52</v>
      </c>
      <c r="C74" s="8" t="s">
        <v>52</v>
      </c>
      <c r="D74" s="9"/>
      <c r="E74" s="10"/>
      <c r="F74" s="10"/>
      <c r="G74" s="10"/>
      <c r="H74" s="10"/>
      <c r="I74" s="10"/>
      <c r="J74" s="10"/>
      <c r="K74" s="10"/>
      <c r="L74" s="10"/>
      <c r="M74" s="8" t="s">
        <v>52</v>
      </c>
      <c r="N74" s="5" t="s">
        <v>209</v>
      </c>
      <c r="O74" s="5" t="s">
        <v>52</v>
      </c>
      <c r="P74" s="5" t="s">
        <v>52</v>
      </c>
      <c r="Q74" s="5" t="s">
        <v>52</v>
      </c>
      <c r="R74" s="5" t="s">
        <v>60</v>
      </c>
      <c r="S74" s="5" t="s">
        <v>60</v>
      </c>
      <c r="T74" s="5" t="s">
        <v>61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5" t="s">
        <v>52</v>
      </c>
      <c r="AS74" s="5" t="s">
        <v>52</v>
      </c>
      <c r="AT74" s="1"/>
      <c r="AU74" s="5" t="s">
        <v>210</v>
      </c>
      <c r="AV74" s="1">
        <v>105</v>
      </c>
    </row>
    <row r="75" spans="1:48" ht="30" customHeight="1" x14ac:dyDescent="0.3">
      <c r="A75" s="8" t="s">
        <v>211</v>
      </c>
      <c r="B75" s="8" t="s">
        <v>163</v>
      </c>
      <c r="C75" s="8" t="s">
        <v>164</v>
      </c>
      <c r="D75" s="9">
        <v>23.15</v>
      </c>
      <c r="E75" s="10"/>
      <c r="F75" s="10"/>
      <c r="G75" s="10"/>
      <c r="H75" s="10"/>
      <c r="I75" s="10"/>
      <c r="J75" s="10"/>
      <c r="K75" s="10"/>
      <c r="L75" s="10"/>
      <c r="M75" s="8" t="s">
        <v>52</v>
      </c>
      <c r="N75" s="5" t="s">
        <v>212</v>
      </c>
      <c r="O75" s="5" t="s">
        <v>52</v>
      </c>
      <c r="P75" s="5" t="s">
        <v>52</v>
      </c>
      <c r="Q75" s="5" t="s">
        <v>52</v>
      </c>
      <c r="R75" s="5" t="s">
        <v>60</v>
      </c>
      <c r="S75" s="5" t="s">
        <v>60</v>
      </c>
      <c r="T75" s="5" t="s">
        <v>61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5" t="s">
        <v>52</v>
      </c>
      <c r="AS75" s="5" t="s">
        <v>52</v>
      </c>
      <c r="AT75" s="1"/>
      <c r="AU75" s="5" t="s">
        <v>213</v>
      </c>
      <c r="AV75" s="1">
        <v>106</v>
      </c>
    </row>
    <row r="76" spans="1:48" ht="30" customHeight="1" x14ac:dyDescent="0.3">
      <c r="A76" s="8" t="s">
        <v>211</v>
      </c>
      <c r="B76" s="8" t="s">
        <v>167</v>
      </c>
      <c r="C76" s="8" t="s">
        <v>164</v>
      </c>
      <c r="D76" s="9">
        <v>54.15</v>
      </c>
      <c r="E76" s="10"/>
      <c r="F76" s="10"/>
      <c r="G76" s="10"/>
      <c r="H76" s="10"/>
      <c r="I76" s="10"/>
      <c r="J76" s="10"/>
      <c r="K76" s="10"/>
      <c r="L76" s="10"/>
      <c r="M76" s="8" t="s">
        <v>52</v>
      </c>
      <c r="N76" s="5" t="s">
        <v>214</v>
      </c>
      <c r="O76" s="5" t="s">
        <v>52</v>
      </c>
      <c r="P76" s="5" t="s">
        <v>52</v>
      </c>
      <c r="Q76" s="5" t="s">
        <v>52</v>
      </c>
      <c r="R76" s="5" t="s">
        <v>60</v>
      </c>
      <c r="S76" s="5" t="s">
        <v>60</v>
      </c>
      <c r="T76" s="5" t="s">
        <v>61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5" t="s">
        <v>52</v>
      </c>
      <c r="AS76" s="5" t="s">
        <v>52</v>
      </c>
      <c r="AT76" s="1"/>
      <c r="AU76" s="5" t="s">
        <v>215</v>
      </c>
      <c r="AV76" s="1">
        <v>107</v>
      </c>
    </row>
    <row r="77" spans="1:48" ht="30" customHeight="1" x14ac:dyDescent="0.3">
      <c r="A77" s="8" t="s">
        <v>216</v>
      </c>
      <c r="B77" s="8" t="s">
        <v>186</v>
      </c>
      <c r="C77" s="8" t="s">
        <v>106</v>
      </c>
      <c r="D77" s="9">
        <v>4</v>
      </c>
      <c r="E77" s="10"/>
      <c r="F77" s="10"/>
      <c r="G77" s="10"/>
      <c r="H77" s="10"/>
      <c r="I77" s="10"/>
      <c r="J77" s="10"/>
      <c r="K77" s="10"/>
      <c r="L77" s="10"/>
      <c r="M77" s="8" t="s">
        <v>52</v>
      </c>
      <c r="N77" s="5" t="s">
        <v>217</v>
      </c>
      <c r="O77" s="5" t="s">
        <v>52</v>
      </c>
      <c r="P77" s="5" t="s">
        <v>52</v>
      </c>
      <c r="Q77" s="5" t="s">
        <v>52</v>
      </c>
      <c r="R77" s="5" t="s">
        <v>60</v>
      </c>
      <c r="S77" s="5" t="s">
        <v>60</v>
      </c>
      <c r="T77" s="5" t="s">
        <v>61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5" t="s">
        <v>52</v>
      </c>
      <c r="AS77" s="5" t="s">
        <v>52</v>
      </c>
      <c r="AT77" s="1"/>
      <c r="AU77" s="5" t="s">
        <v>218</v>
      </c>
      <c r="AV77" s="1">
        <v>108</v>
      </c>
    </row>
    <row r="78" spans="1:48" ht="30" customHeight="1" x14ac:dyDescent="0.3">
      <c r="A78" s="8" t="s">
        <v>219</v>
      </c>
      <c r="B78" s="8" t="s">
        <v>186</v>
      </c>
      <c r="C78" s="8" t="s">
        <v>65</v>
      </c>
      <c r="D78" s="9">
        <v>4</v>
      </c>
      <c r="E78" s="10"/>
      <c r="F78" s="10"/>
      <c r="G78" s="10"/>
      <c r="H78" s="10"/>
      <c r="I78" s="10"/>
      <c r="J78" s="10"/>
      <c r="K78" s="10"/>
      <c r="L78" s="10"/>
      <c r="M78" s="8" t="s">
        <v>52</v>
      </c>
      <c r="N78" s="5" t="s">
        <v>220</v>
      </c>
      <c r="O78" s="5" t="s">
        <v>52</v>
      </c>
      <c r="P78" s="5" t="s">
        <v>52</v>
      </c>
      <c r="Q78" s="5" t="s">
        <v>52</v>
      </c>
      <c r="R78" s="5" t="s">
        <v>60</v>
      </c>
      <c r="S78" s="5" t="s">
        <v>60</v>
      </c>
      <c r="T78" s="5" t="s">
        <v>61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5" t="s">
        <v>52</v>
      </c>
      <c r="AS78" s="5" t="s">
        <v>52</v>
      </c>
      <c r="AT78" s="1"/>
      <c r="AU78" s="5" t="s">
        <v>221</v>
      </c>
      <c r="AV78" s="1">
        <v>109</v>
      </c>
    </row>
    <row r="79" spans="1:48" ht="30" customHeight="1" x14ac:dyDescent="0.3">
      <c r="A79" s="8" t="s">
        <v>222</v>
      </c>
      <c r="B79" s="8" t="s">
        <v>52</v>
      </c>
      <c r="C79" s="8" t="s">
        <v>52</v>
      </c>
      <c r="D79" s="9"/>
      <c r="E79" s="10"/>
      <c r="F79" s="10"/>
      <c r="G79" s="10"/>
      <c r="H79" s="10"/>
      <c r="I79" s="10"/>
      <c r="J79" s="10"/>
      <c r="K79" s="10"/>
      <c r="L79" s="10"/>
      <c r="M79" s="8" t="s">
        <v>52</v>
      </c>
      <c r="N79" s="5" t="s">
        <v>223</v>
      </c>
      <c r="O79" s="5" t="s">
        <v>52</v>
      </c>
      <c r="P79" s="5" t="s">
        <v>52</v>
      </c>
      <c r="Q79" s="5" t="s">
        <v>52</v>
      </c>
      <c r="R79" s="5" t="s">
        <v>60</v>
      </c>
      <c r="S79" s="5" t="s">
        <v>60</v>
      </c>
      <c r="T79" s="5" t="s">
        <v>61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5" t="s">
        <v>52</v>
      </c>
      <c r="AS79" s="5" t="s">
        <v>52</v>
      </c>
      <c r="AT79" s="1"/>
      <c r="AU79" s="5" t="s">
        <v>224</v>
      </c>
      <c r="AV79" s="1">
        <v>110</v>
      </c>
    </row>
    <row r="80" spans="1:48" ht="30" customHeight="1" x14ac:dyDescent="0.3">
      <c r="A80" s="8" t="s">
        <v>225</v>
      </c>
      <c r="B80" s="8" t="s">
        <v>226</v>
      </c>
      <c r="C80" s="8" t="s">
        <v>227</v>
      </c>
      <c r="D80" s="9">
        <v>8.6249999999999993E-2</v>
      </c>
      <c r="E80" s="10"/>
      <c r="F80" s="10"/>
      <c r="G80" s="10"/>
      <c r="H80" s="10"/>
      <c r="I80" s="10"/>
      <c r="J80" s="10"/>
      <c r="K80" s="10"/>
      <c r="L80" s="10"/>
      <c r="M80" s="8" t="s">
        <v>52</v>
      </c>
      <c r="N80" s="5" t="s">
        <v>228</v>
      </c>
      <c r="O80" s="5" t="s">
        <v>52</v>
      </c>
      <c r="P80" s="5" t="s">
        <v>52</v>
      </c>
      <c r="Q80" s="5" t="s">
        <v>52</v>
      </c>
      <c r="R80" s="5" t="s">
        <v>60</v>
      </c>
      <c r="S80" s="5" t="s">
        <v>60</v>
      </c>
      <c r="T80" s="5" t="s">
        <v>61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5" t="s">
        <v>52</v>
      </c>
      <c r="AS80" s="5" t="s">
        <v>52</v>
      </c>
      <c r="AT80" s="1"/>
      <c r="AU80" s="5" t="s">
        <v>229</v>
      </c>
      <c r="AV80" s="1">
        <v>111</v>
      </c>
    </row>
    <row r="81" spans="1:14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4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4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4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4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4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4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4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4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4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4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4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4" ht="30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4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4" ht="30" customHeight="1" x14ac:dyDescent="0.3">
      <c r="A95" s="9" t="s">
        <v>158</v>
      </c>
      <c r="B95" s="9"/>
      <c r="C95" s="9"/>
      <c r="D95" s="9"/>
      <c r="E95" s="9"/>
      <c r="F95" s="10"/>
      <c r="G95" s="9"/>
      <c r="H95" s="10"/>
      <c r="I95" s="9"/>
      <c r="J95" s="10"/>
      <c r="K95" s="9"/>
      <c r="L95" s="10"/>
      <c r="M95" s="9"/>
      <c r="N95" t="s">
        <v>159</v>
      </c>
    </row>
    <row r="96" spans="1:14" ht="30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48" ht="30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48" ht="30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48" ht="30" customHeight="1" x14ac:dyDescent="0.3">
      <c r="A102" s="9" t="s">
        <v>158</v>
      </c>
      <c r="B102" s="9"/>
      <c r="C102" s="9"/>
      <c r="D102" s="9"/>
      <c r="E102" s="9"/>
      <c r="F102" s="10"/>
      <c r="G102" s="9"/>
      <c r="H102" s="10"/>
      <c r="I102" s="9"/>
      <c r="J102" s="10"/>
      <c r="K102" s="9"/>
      <c r="L102" s="10"/>
      <c r="M102" s="9"/>
      <c r="N102" t="s">
        <v>159</v>
      </c>
    </row>
    <row r="103" spans="1:48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3">
      <c r="A104" s="9" t="s">
        <v>158</v>
      </c>
      <c r="B104" s="9"/>
      <c r="C104" s="9"/>
      <c r="D104" s="9"/>
      <c r="E104" s="9"/>
      <c r="F104" s="10"/>
      <c r="G104" s="9"/>
      <c r="H104" s="10"/>
      <c r="I104" s="9"/>
      <c r="J104" s="10"/>
      <c r="K104" s="9"/>
      <c r="L104" s="10"/>
      <c r="M104" s="9"/>
      <c r="N104" t="s">
        <v>159</v>
      </c>
    </row>
    <row r="105" spans="1:48" ht="30" customHeight="1" x14ac:dyDescent="0.3">
      <c r="A105" s="8" t="s">
        <v>233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1"/>
      <c r="O105" s="1"/>
      <c r="P105" s="1"/>
      <c r="Q105" s="5" t="s">
        <v>234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30" customHeight="1" x14ac:dyDescent="0.3">
      <c r="A106" s="8" t="s">
        <v>235</v>
      </c>
      <c r="B106" s="8" t="s">
        <v>236</v>
      </c>
      <c r="C106" s="8" t="s">
        <v>237</v>
      </c>
      <c r="D106" s="9">
        <v>4</v>
      </c>
      <c r="E106" s="10"/>
      <c r="F106" s="10"/>
      <c r="G106" s="10"/>
      <c r="H106" s="10"/>
      <c r="I106" s="10"/>
      <c r="J106" s="10"/>
      <c r="K106" s="10"/>
      <c r="L106" s="10"/>
      <c r="M106" s="8" t="s">
        <v>52</v>
      </c>
      <c r="N106" s="5" t="s">
        <v>238</v>
      </c>
      <c r="O106" s="5" t="s">
        <v>52</v>
      </c>
      <c r="P106" s="5" t="s">
        <v>52</v>
      </c>
      <c r="Q106" s="5" t="s">
        <v>52</v>
      </c>
      <c r="R106" s="5" t="s">
        <v>61</v>
      </c>
      <c r="S106" s="5" t="s">
        <v>60</v>
      </c>
      <c r="T106" s="5" t="s">
        <v>60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5" t="s">
        <v>52</v>
      </c>
      <c r="AS106" s="5" t="s">
        <v>52</v>
      </c>
      <c r="AT106" s="1"/>
      <c r="AU106" s="5" t="s">
        <v>239</v>
      </c>
      <c r="AV106" s="1">
        <v>4</v>
      </c>
    </row>
    <row r="107" spans="1:48" ht="30" customHeight="1" x14ac:dyDescent="0.3">
      <c r="A107" s="8" t="s">
        <v>240</v>
      </c>
      <c r="B107" s="8" t="s">
        <v>241</v>
      </c>
      <c r="C107" s="8" t="s">
        <v>164</v>
      </c>
      <c r="D107" s="9">
        <v>49.5</v>
      </c>
      <c r="E107" s="10"/>
      <c r="F107" s="10"/>
      <c r="G107" s="10"/>
      <c r="H107" s="10"/>
      <c r="I107" s="10"/>
      <c r="J107" s="10"/>
      <c r="K107" s="10"/>
      <c r="L107" s="10"/>
      <c r="M107" s="8" t="s">
        <v>52</v>
      </c>
      <c r="N107" s="5" t="s">
        <v>242</v>
      </c>
      <c r="O107" s="5" t="s">
        <v>52</v>
      </c>
      <c r="P107" s="5" t="s">
        <v>52</v>
      </c>
      <c r="Q107" s="5" t="s">
        <v>52</v>
      </c>
      <c r="R107" s="5" t="s">
        <v>61</v>
      </c>
      <c r="S107" s="5" t="s">
        <v>60</v>
      </c>
      <c r="T107" s="5" t="s">
        <v>60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5" t="s">
        <v>52</v>
      </c>
      <c r="AS107" s="5" t="s">
        <v>52</v>
      </c>
      <c r="AT107" s="1"/>
      <c r="AU107" s="5" t="s">
        <v>243</v>
      </c>
      <c r="AV107" s="1">
        <v>5</v>
      </c>
    </row>
    <row r="108" spans="1:48" ht="30" customHeight="1" x14ac:dyDescent="0.3">
      <c r="A108" s="8" t="s">
        <v>244</v>
      </c>
      <c r="B108" s="8" t="s">
        <v>245</v>
      </c>
      <c r="C108" s="8" t="s">
        <v>164</v>
      </c>
      <c r="D108" s="9">
        <v>14.8</v>
      </c>
      <c r="E108" s="10"/>
      <c r="F108" s="10"/>
      <c r="G108" s="10"/>
      <c r="H108" s="10"/>
      <c r="I108" s="10"/>
      <c r="J108" s="10"/>
      <c r="K108" s="10"/>
      <c r="L108" s="10"/>
      <c r="M108" s="8" t="s">
        <v>52</v>
      </c>
      <c r="N108" s="5" t="s">
        <v>246</v>
      </c>
      <c r="O108" s="5" t="s">
        <v>52</v>
      </c>
      <c r="P108" s="5" t="s">
        <v>52</v>
      </c>
      <c r="Q108" s="5" t="s">
        <v>52</v>
      </c>
      <c r="R108" s="5" t="s">
        <v>61</v>
      </c>
      <c r="S108" s="5" t="s">
        <v>60</v>
      </c>
      <c r="T108" s="5" t="s">
        <v>60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5" t="s">
        <v>52</v>
      </c>
      <c r="AS108" s="5" t="s">
        <v>52</v>
      </c>
      <c r="AT108" s="1"/>
      <c r="AU108" s="5" t="s">
        <v>247</v>
      </c>
      <c r="AV108" s="1">
        <v>6</v>
      </c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48" ht="30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48" ht="30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48" ht="30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48" ht="30" customHeight="1" x14ac:dyDescent="0.3">
      <c r="A127" s="9" t="s">
        <v>158</v>
      </c>
      <c r="B127" s="9"/>
      <c r="C127" s="9"/>
      <c r="D127" s="9"/>
      <c r="E127" s="9"/>
      <c r="F127" s="10"/>
      <c r="G127" s="9"/>
      <c r="H127" s="10"/>
      <c r="I127" s="9"/>
      <c r="J127" s="10"/>
      <c r="K127" s="9"/>
      <c r="L127" s="10"/>
      <c r="M127" s="9"/>
      <c r="N127" t="s">
        <v>159</v>
      </c>
    </row>
    <row r="128" spans="1:48" ht="30" customHeight="1" x14ac:dyDescent="0.3">
      <c r="A128" s="8" t="s">
        <v>248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1"/>
      <c r="O128" s="1"/>
      <c r="P128" s="1"/>
      <c r="Q128" s="5" t="s">
        <v>249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30" customHeight="1" x14ac:dyDescent="0.3">
      <c r="A129" s="8" t="s">
        <v>250</v>
      </c>
      <c r="B129" s="8" t="s">
        <v>251</v>
      </c>
      <c r="C129" s="8" t="s">
        <v>252</v>
      </c>
      <c r="D129" s="9">
        <v>2.64</v>
      </c>
      <c r="E129" s="10"/>
      <c r="F129" s="10"/>
      <c r="G129" s="10"/>
      <c r="H129" s="10"/>
      <c r="I129" s="10"/>
      <c r="J129" s="10"/>
      <c r="K129" s="10"/>
      <c r="L129" s="10"/>
      <c r="M129" s="8" t="s">
        <v>52</v>
      </c>
      <c r="N129" s="5" t="s">
        <v>253</v>
      </c>
      <c r="O129" s="5" t="s">
        <v>52</v>
      </c>
      <c r="P129" s="5" t="s">
        <v>52</v>
      </c>
      <c r="Q129" s="5" t="s">
        <v>52</v>
      </c>
      <c r="R129" s="5" t="s">
        <v>61</v>
      </c>
      <c r="S129" s="5" t="s">
        <v>60</v>
      </c>
      <c r="T129" s="5" t="s">
        <v>60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5" t="s">
        <v>52</v>
      </c>
      <c r="AS129" s="5" t="s">
        <v>52</v>
      </c>
      <c r="AT129" s="1"/>
      <c r="AU129" s="5" t="s">
        <v>254</v>
      </c>
      <c r="AV129" s="1">
        <v>8</v>
      </c>
    </row>
    <row r="130" spans="1:48" ht="30" customHeight="1" x14ac:dyDescent="0.3">
      <c r="A130" s="8" t="s">
        <v>255</v>
      </c>
      <c r="B130" s="8" t="s">
        <v>256</v>
      </c>
      <c r="C130" s="8" t="s">
        <v>164</v>
      </c>
      <c r="D130" s="9">
        <v>6.88</v>
      </c>
      <c r="E130" s="10"/>
      <c r="F130" s="10"/>
      <c r="G130" s="10"/>
      <c r="H130" s="10"/>
      <c r="I130" s="10"/>
      <c r="J130" s="10"/>
      <c r="K130" s="10"/>
      <c r="L130" s="10"/>
      <c r="M130" s="8" t="s">
        <v>52</v>
      </c>
      <c r="N130" s="5" t="s">
        <v>257</v>
      </c>
      <c r="O130" s="5" t="s">
        <v>52</v>
      </c>
      <c r="P130" s="5" t="s">
        <v>52</v>
      </c>
      <c r="Q130" s="5" t="s">
        <v>52</v>
      </c>
      <c r="R130" s="5" t="s">
        <v>61</v>
      </c>
      <c r="S130" s="5" t="s">
        <v>60</v>
      </c>
      <c r="T130" s="5" t="s">
        <v>60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5" t="s">
        <v>52</v>
      </c>
      <c r="AS130" s="5" t="s">
        <v>52</v>
      </c>
      <c r="AT130" s="1"/>
      <c r="AU130" s="5" t="s">
        <v>258</v>
      </c>
      <c r="AV130" s="1">
        <v>9</v>
      </c>
    </row>
    <row r="131" spans="1:48" ht="30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48" ht="30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48" ht="30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48" ht="30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30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30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30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30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 x14ac:dyDescent="0.3">
      <c r="A150" s="9" t="s">
        <v>158</v>
      </c>
      <c r="B150" s="9"/>
      <c r="C150" s="9"/>
      <c r="D150" s="9"/>
      <c r="E150" s="9"/>
      <c r="F150" s="10"/>
      <c r="G150" s="9"/>
      <c r="H150" s="10"/>
      <c r="I150" s="9"/>
      <c r="J150" s="10"/>
      <c r="K150" s="9"/>
      <c r="L150" s="10"/>
      <c r="M150" s="9"/>
      <c r="N150" t="s">
        <v>159</v>
      </c>
    </row>
    <row r="151" spans="1:48" ht="30" customHeight="1" x14ac:dyDescent="0.3">
      <c r="A151" s="8" t="s">
        <v>259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"/>
      <c r="O151" s="1"/>
      <c r="P151" s="1"/>
      <c r="Q151" s="5" t="s">
        <v>260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30" customHeight="1" x14ac:dyDescent="0.3">
      <c r="A152" s="8" t="s">
        <v>261</v>
      </c>
      <c r="B152" s="8" t="s">
        <v>262</v>
      </c>
      <c r="C152" s="8" t="s">
        <v>263</v>
      </c>
      <c r="D152" s="9">
        <v>180</v>
      </c>
      <c r="E152" s="10"/>
      <c r="F152" s="10"/>
      <c r="G152" s="10"/>
      <c r="H152" s="10"/>
      <c r="I152" s="10"/>
      <c r="J152" s="10"/>
      <c r="K152" s="10"/>
      <c r="L152" s="10"/>
      <c r="M152" s="8" t="s">
        <v>52</v>
      </c>
      <c r="N152" s="5" t="s">
        <v>264</v>
      </c>
      <c r="O152" s="5" t="s">
        <v>52</v>
      </c>
      <c r="P152" s="5" t="s">
        <v>52</v>
      </c>
      <c r="Q152" s="5" t="s">
        <v>52</v>
      </c>
      <c r="R152" s="5" t="s">
        <v>60</v>
      </c>
      <c r="S152" s="5" t="s">
        <v>60</v>
      </c>
      <c r="T152" s="5" t="s">
        <v>61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5" t="s">
        <v>52</v>
      </c>
      <c r="AS152" s="5" t="s">
        <v>52</v>
      </c>
      <c r="AT152" s="1"/>
      <c r="AU152" s="5" t="s">
        <v>265</v>
      </c>
      <c r="AV152" s="1">
        <v>60</v>
      </c>
    </row>
    <row r="153" spans="1:48" ht="30" customHeight="1" x14ac:dyDescent="0.3">
      <c r="A153" s="8" t="s">
        <v>266</v>
      </c>
      <c r="B153" s="8" t="s">
        <v>267</v>
      </c>
      <c r="C153" s="8" t="s">
        <v>268</v>
      </c>
      <c r="D153" s="9">
        <v>0.17</v>
      </c>
      <c r="E153" s="10"/>
      <c r="F153" s="10"/>
      <c r="G153" s="10"/>
      <c r="H153" s="10"/>
      <c r="I153" s="10"/>
      <c r="J153" s="10"/>
      <c r="K153" s="10"/>
      <c r="L153" s="10"/>
      <c r="M153" s="8" t="s">
        <v>52</v>
      </c>
      <c r="N153" s="5" t="s">
        <v>269</v>
      </c>
      <c r="O153" s="5" t="s">
        <v>52</v>
      </c>
      <c r="P153" s="5" t="s">
        <v>52</v>
      </c>
      <c r="Q153" s="5" t="s">
        <v>52</v>
      </c>
      <c r="R153" s="5" t="s">
        <v>61</v>
      </c>
      <c r="S153" s="5" t="s">
        <v>60</v>
      </c>
      <c r="T153" s="5" t="s">
        <v>60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5" t="s">
        <v>52</v>
      </c>
      <c r="AS153" s="5" t="s">
        <v>52</v>
      </c>
      <c r="AT153" s="1"/>
      <c r="AU153" s="5" t="s">
        <v>270</v>
      </c>
      <c r="AV153" s="1">
        <v>11</v>
      </c>
    </row>
    <row r="154" spans="1:48" ht="30" customHeight="1" x14ac:dyDescent="0.3">
      <c r="A154" s="8" t="s">
        <v>271</v>
      </c>
      <c r="B154" s="8" t="s">
        <v>272</v>
      </c>
      <c r="C154" s="8" t="s">
        <v>230</v>
      </c>
      <c r="D154" s="9">
        <v>1.5</v>
      </c>
      <c r="E154" s="10"/>
      <c r="F154" s="10"/>
      <c r="G154" s="10"/>
      <c r="H154" s="10"/>
      <c r="I154" s="10"/>
      <c r="J154" s="10"/>
      <c r="K154" s="10"/>
      <c r="L154" s="10"/>
      <c r="M154" s="8" t="s">
        <v>52</v>
      </c>
      <c r="N154" s="5" t="s">
        <v>273</v>
      </c>
      <c r="O154" s="5" t="s">
        <v>52</v>
      </c>
      <c r="P154" s="5" t="s">
        <v>52</v>
      </c>
      <c r="Q154" s="5" t="s">
        <v>52</v>
      </c>
      <c r="R154" s="5" t="s">
        <v>61</v>
      </c>
      <c r="S154" s="5" t="s">
        <v>60</v>
      </c>
      <c r="T154" s="5" t="s">
        <v>60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5" t="s">
        <v>52</v>
      </c>
      <c r="AS154" s="5" t="s">
        <v>52</v>
      </c>
      <c r="AT154" s="1"/>
      <c r="AU154" s="5" t="s">
        <v>274</v>
      </c>
      <c r="AV154" s="1">
        <v>12</v>
      </c>
    </row>
    <row r="155" spans="1:48" ht="30" customHeight="1" x14ac:dyDescent="0.3">
      <c r="A155" s="8" t="s">
        <v>275</v>
      </c>
      <c r="B155" s="8" t="s">
        <v>276</v>
      </c>
      <c r="C155" s="8" t="s">
        <v>164</v>
      </c>
      <c r="D155" s="9">
        <v>1.1499999999999999</v>
      </c>
      <c r="E155" s="10"/>
      <c r="F155" s="10"/>
      <c r="G155" s="10"/>
      <c r="H155" s="10"/>
      <c r="I155" s="10"/>
      <c r="J155" s="10"/>
      <c r="K155" s="10"/>
      <c r="L155" s="10"/>
      <c r="M155" s="8" t="s">
        <v>52</v>
      </c>
      <c r="N155" s="5" t="s">
        <v>277</v>
      </c>
      <c r="O155" s="5" t="s">
        <v>52</v>
      </c>
      <c r="P155" s="5" t="s">
        <v>52</v>
      </c>
      <c r="Q155" s="5" t="s">
        <v>52</v>
      </c>
      <c r="R155" s="5" t="s">
        <v>61</v>
      </c>
      <c r="S155" s="5" t="s">
        <v>60</v>
      </c>
      <c r="T155" s="5" t="s">
        <v>60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5" t="s">
        <v>52</v>
      </c>
      <c r="AS155" s="5" t="s">
        <v>52</v>
      </c>
      <c r="AT155" s="1"/>
      <c r="AU155" s="5" t="s">
        <v>278</v>
      </c>
      <c r="AV155" s="1">
        <v>13</v>
      </c>
    </row>
    <row r="156" spans="1:48" ht="30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48" ht="30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48" ht="30" customHeight="1" x14ac:dyDescent="0.3">
      <c r="A173" s="9" t="s">
        <v>158</v>
      </c>
      <c r="B173" s="9"/>
      <c r="C173" s="9"/>
      <c r="D173" s="9"/>
      <c r="E173" s="9"/>
      <c r="F173" s="10"/>
      <c r="G173" s="9"/>
      <c r="H173" s="10"/>
      <c r="I173" s="9"/>
      <c r="J173" s="10"/>
      <c r="K173" s="9"/>
      <c r="L173" s="10"/>
      <c r="M173" s="9"/>
      <c r="N173" t="s">
        <v>159</v>
      </c>
    </row>
    <row r="174" spans="1:48" ht="30" customHeight="1" x14ac:dyDescent="0.3">
      <c r="A174" s="8" t="s">
        <v>279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1"/>
      <c r="O174" s="1"/>
      <c r="P174" s="1"/>
      <c r="Q174" s="5" t="s">
        <v>280</v>
      </c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30" customHeight="1" x14ac:dyDescent="0.3">
      <c r="A175" s="8" t="s">
        <v>281</v>
      </c>
      <c r="B175" s="8" t="s">
        <v>282</v>
      </c>
      <c r="C175" s="8" t="s">
        <v>230</v>
      </c>
      <c r="D175" s="9">
        <v>11.4</v>
      </c>
      <c r="E175" s="10"/>
      <c r="F175" s="10"/>
      <c r="G175" s="10"/>
      <c r="H175" s="10"/>
      <c r="I175" s="10"/>
      <c r="J175" s="10"/>
      <c r="K175" s="10"/>
      <c r="L175" s="10"/>
      <c r="M175" s="8" t="s">
        <v>52</v>
      </c>
      <c r="N175" s="5" t="s">
        <v>283</v>
      </c>
      <c r="O175" s="5" t="s">
        <v>52</v>
      </c>
      <c r="P175" s="5" t="s">
        <v>52</v>
      </c>
      <c r="Q175" s="5" t="s">
        <v>52</v>
      </c>
      <c r="R175" s="5" t="s">
        <v>60</v>
      </c>
      <c r="S175" s="5" t="s">
        <v>60</v>
      </c>
      <c r="T175" s="5" t="s">
        <v>61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5" t="s">
        <v>52</v>
      </c>
      <c r="AS175" s="5" t="s">
        <v>52</v>
      </c>
      <c r="AT175" s="1"/>
      <c r="AU175" s="5" t="s">
        <v>284</v>
      </c>
      <c r="AV175" s="1">
        <v>15</v>
      </c>
    </row>
    <row r="176" spans="1:48" ht="30" customHeight="1" x14ac:dyDescent="0.3">
      <c r="A176" s="8" t="s">
        <v>281</v>
      </c>
      <c r="B176" s="8" t="s">
        <v>285</v>
      </c>
      <c r="C176" s="8" t="s">
        <v>230</v>
      </c>
      <c r="D176" s="9">
        <v>6.83</v>
      </c>
      <c r="E176" s="10"/>
      <c r="F176" s="10"/>
      <c r="G176" s="10"/>
      <c r="H176" s="10"/>
      <c r="I176" s="10"/>
      <c r="J176" s="10"/>
      <c r="K176" s="10"/>
      <c r="L176" s="10"/>
      <c r="M176" s="8" t="s">
        <v>52</v>
      </c>
      <c r="N176" s="5" t="s">
        <v>286</v>
      </c>
      <c r="O176" s="5" t="s">
        <v>52</v>
      </c>
      <c r="P176" s="5" t="s">
        <v>52</v>
      </c>
      <c r="Q176" s="5" t="s">
        <v>52</v>
      </c>
      <c r="R176" s="5" t="s">
        <v>60</v>
      </c>
      <c r="S176" s="5" t="s">
        <v>60</v>
      </c>
      <c r="T176" s="5" t="s">
        <v>61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5" t="s">
        <v>52</v>
      </c>
      <c r="AS176" s="5" t="s">
        <v>52</v>
      </c>
      <c r="AT176" s="1"/>
      <c r="AU176" s="5" t="s">
        <v>287</v>
      </c>
      <c r="AV176" s="1">
        <v>16</v>
      </c>
    </row>
    <row r="177" spans="1:48" ht="30" customHeight="1" x14ac:dyDescent="0.3">
      <c r="A177" s="8" t="s">
        <v>281</v>
      </c>
      <c r="B177" s="8" t="s">
        <v>288</v>
      </c>
      <c r="C177" s="8" t="s">
        <v>230</v>
      </c>
      <c r="D177" s="9">
        <v>34.130000000000003</v>
      </c>
      <c r="E177" s="10"/>
      <c r="F177" s="10"/>
      <c r="G177" s="10"/>
      <c r="H177" s="10"/>
      <c r="I177" s="10"/>
      <c r="J177" s="10"/>
      <c r="K177" s="10"/>
      <c r="L177" s="10"/>
      <c r="M177" s="8" t="s">
        <v>52</v>
      </c>
      <c r="N177" s="5" t="s">
        <v>289</v>
      </c>
      <c r="O177" s="5" t="s">
        <v>52</v>
      </c>
      <c r="P177" s="5" t="s">
        <v>52</v>
      </c>
      <c r="Q177" s="5" t="s">
        <v>52</v>
      </c>
      <c r="R177" s="5" t="s">
        <v>60</v>
      </c>
      <c r="S177" s="5" t="s">
        <v>60</v>
      </c>
      <c r="T177" s="5" t="s">
        <v>61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5" t="s">
        <v>52</v>
      </c>
      <c r="AS177" s="5" t="s">
        <v>52</v>
      </c>
      <c r="AT177" s="1"/>
      <c r="AU177" s="5" t="s">
        <v>290</v>
      </c>
      <c r="AV177" s="1">
        <v>17</v>
      </c>
    </row>
    <row r="178" spans="1:48" ht="30" customHeight="1" x14ac:dyDescent="0.3">
      <c r="A178" s="8" t="s">
        <v>291</v>
      </c>
      <c r="B178" s="8" t="s">
        <v>292</v>
      </c>
      <c r="C178" s="8" t="s">
        <v>65</v>
      </c>
      <c r="D178" s="9">
        <v>4.2</v>
      </c>
      <c r="E178" s="10"/>
      <c r="F178" s="10"/>
      <c r="G178" s="10"/>
      <c r="H178" s="10"/>
      <c r="I178" s="10"/>
      <c r="J178" s="10"/>
      <c r="K178" s="10"/>
      <c r="L178" s="10"/>
      <c r="M178" s="8" t="s">
        <v>52</v>
      </c>
      <c r="N178" s="5" t="s">
        <v>293</v>
      </c>
      <c r="O178" s="5" t="s">
        <v>52</v>
      </c>
      <c r="P178" s="5" t="s">
        <v>52</v>
      </c>
      <c r="Q178" s="5" t="s">
        <v>52</v>
      </c>
      <c r="R178" s="5" t="s">
        <v>60</v>
      </c>
      <c r="S178" s="5" t="s">
        <v>60</v>
      </c>
      <c r="T178" s="5" t="s">
        <v>61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5" t="s">
        <v>52</v>
      </c>
      <c r="AS178" s="5" t="s">
        <v>52</v>
      </c>
      <c r="AT178" s="1"/>
      <c r="AU178" s="5" t="s">
        <v>294</v>
      </c>
      <c r="AV178" s="1">
        <v>18</v>
      </c>
    </row>
    <row r="179" spans="1:48" ht="30" customHeight="1" x14ac:dyDescent="0.3">
      <c r="A179" s="8" t="s">
        <v>295</v>
      </c>
      <c r="B179" s="8" t="s">
        <v>296</v>
      </c>
      <c r="C179" s="8" t="s">
        <v>65</v>
      </c>
      <c r="D179" s="9">
        <v>4</v>
      </c>
      <c r="E179" s="10"/>
      <c r="F179" s="10"/>
      <c r="G179" s="10"/>
      <c r="H179" s="10"/>
      <c r="I179" s="10"/>
      <c r="J179" s="10"/>
      <c r="K179" s="10"/>
      <c r="L179" s="10"/>
      <c r="M179" s="8" t="s">
        <v>52</v>
      </c>
      <c r="N179" s="5" t="s">
        <v>297</v>
      </c>
      <c r="O179" s="5" t="s">
        <v>52</v>
      </c>
      <c r="P179" s="5" t="s">
        <v>52</v>
      </c>
      <c r="Q179" s="5" t="s">
        <v>52</v>
      </c>
      <c r="R179" s="5" t="s">
        <v>61</v>
      </c>
      <c r="S179" s="5" t="s">
        <v>60</v>
      </c>
      <c r="T179" s="5" t="s">
        <v>60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5" t="s">
        <v>52</v>
      </c>
      <c r="AS179" s="5" t="s">
        <v>52</v>
      </c>
      <c r="AT179" s="1"/>
      <c r="AU179" s="5" t="s">
        <v>298</v>
      </c>
      <c r="AV179" s="1">
        <v>19</v>
      </c>
    </row>
    <row r="180" spans="1:48" ht="30" customHeight="1" x14ac:dyDescent="0.3">
      <c r="A180" s="8" t="s">
        <v>299</v>
      </c>
      <c r="B180" s="8" t="s">
        <v>300</v>
      </c>
      <c r="C180" s="8" t="s">
        <v>164</v>
      </c>
      <c r="D180" s="9">
        <v>49.5</v>
      </c>
      <c r="E180" s="10"/>
      <c r="F180" s="10"/>
      <c r="G180" s="10"/>
      <c r="H180" s="10"/>
      <c r="I180" s="10"/>
      <c r="J180" s="10"/>
      <c r="K180" s="10"/>
      <c r="L180" s="10"/>
      <c r="M180" s="8" t="s">
        <v>52</v>
      </c>
      <c r="N180" s="5" t="s">
        <v>301</v>
      </c>
      <c r="O180" s="5" t="s">
        <v>52</v>
      </c>
      <c r="P180" s="5" t="s">
        <v>52</v>
      </c>
      <c r="Q180" s="5" t="s">
        <v>52</v>
      </c>
      <c r="R180" s="5" t="s">
        <v>61</v>
      </c>
      <c r="S180" s="5" t="s">
        <v>60</v>
      </c>
      <c r="T180" s="5" t="s">
        <v>60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5" t="s">
        <v>52</v>
      </c>
      <c r="AS180" s="5" t="s">
        <v>52</v>
      </c>
      <c r="AT180" s="1"/>
      <c r="AU180" s="5" t="s">
        <v>302</v>
      </c>
      <c r="AV180" s="1">
        <v>20</v>
      </c>
    </row>
    <row r="181" spans="1:48" ht="30" customHeight="1" x14ac:dyDescent="0.3">
      <c r="A181" s="8" t="s">
        <v>303</v>
      </c>
      <c r="B181" s="8" t="s">
        <v>304</v>
      </c>
      <c r="C181" s="8" t="s">
        <v>230</v>
      </c>
      <c r="D181" s="9">
        <v>1</v>
      </c>
      <c r="E181" s="10"/>
      <c r="F181" s="10"/>
      <c r="G181" s="10"/>
      <c r="H181" s="10"/>
      <c r="I181" s="10"/>
      <c r="J181" s="10"/>
      <c r="K181" s="10"/>
      <c r="L181" s="10"/>
      <c r="M181" s="8" t="s">
        <v>52</v>
      </c>
      <c r="N181" s="5" t="s">
        <v>305</v>
      </c>
      <c r="O181" s="5" t="s">
        <v>52</v>
      </c>
      <c r="P181" s="5" t="s">
        <v>52</v>
      </c>
      <c r="Q181" s="5" t="s">
        <v>52</v>
      </c>
      <c r="R181" s="5" t="s">
        <v>61</v>
      </c>
      <c r="S181" s="5" t="s">
        <v>60</v>
      </c>
      <c r="T181" s="5" t="s">
        <v>60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5" t="s">
        <v>52</v>
      </c>
      <c r="AS181" s="5" t="s">
        <v>52</v>
      </c>
      <c r="AT181" s="1"/>
      <c r="AU181" s="5" t="s">
        <v>306</v>
      </c>
      <c r="AV181" s="1">
        <v>21</v>
      </c>
    </row>
    <row r="182" spans="1:48" ht="30" customHeight="1" x14ac:dyDescent="0.3">
      <c r="A182" s="8" t="s">
        <v>307</v>
      </c>
      <c r="B182" s="8" t="s">
        <v>308</v>
      </c>
      <c r="C182" s="8" t="s">
        <v>309</v>
      </c>
      <c r="D182" s="9">
        <v>196.62</v>
      </c>
      <c r="E182" s="10"/>
      <c r="F182" s="10"/>
      <c r="G182" s="10"/>
      <c r="H182" s="10"/>
      <c r="I182" s="10"/>
      <c r="J182" s="10"/>
      <c r="K182" s="10"/>
      <c r="L182" s="10"/>
      <c r="M182" s="8" t="s">
        <v>52</v>
      </c>
      <c r="N182" s="5" t="s">
        <v>310</v>
      </c>
      <c r="O182" s="5" t="s">
        <v>52</v>
      </c>
      <c r="P182" s="5" t="s">
        <v>52</v>
      </c>
      <c r="Q182" s="5" t="s">
        <v>52</v>
      </c>
      <c r="R182" s="5" t="s">
        <v>61</v>
      </c>
      <c r="S182" s="5" t="s">
        <v>60</v>
      </c>
      <c r="T182" s="5" t="s">
        <v>60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5" t="s">
        <v>52</v>
      </c>
      <c r="AS182" s="5" t="s">
        <v>52</v>
      </c>
      <c r="AT182" s="1"/>
      <c r="AU182" s="5" t="s">
        <v>311</v>
      </c>
      <c r="AV182" s="1">
        <v>22</v>
      </c>
    </row>
    <row r="183" spans="1:48" ht="30" customHeight="1" x14ac:dyDescent="0.3">
      <c r="A183" s="8" t="s">
        <v>312</v>
      </c>
      <c r="B183" s="8" t="s">
        <v>313</v>
      </c>
      <c r="C183" s="8" t="s">
        <v>164</v>
      </c>
      <c r="D183" s="9">
        <v>12.35</v>
      </c>
      <c r="E183" s="10"/>
      <c r="F183" s="10"/>
      <c r="G183" s="10"/>
      <c r="H183" s="10"/>
      <c r="I183" s="10"/>
      <c r="J183" s="10"/>
      <c r="K183" s="10"/>
      <c r="L183" s="10"/>
      <c r="M183" s="8" t="s">
        <v>52</v>
      </c>
      <c r="N183" s="5" t="s">
        <v>314</v>
      </c>
      <c r="O183" s="5" t="s">
        <v>52</v>
      </c>
      <c r="P183" s="5" t="s">
        <v>52</v>
      </c>
      <c r="Q183" s="5" t="s">
        <v>52</v>
      </c>
      <c r="R183" s="5" t="s">
        <v>61</v>
      </c>
      <c r="S183" s="5" t="s">
        <v>60</v>
      </c>
      <c r="T183" s="5" t="s">
        <v>60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5" t="s">
        <v>52</v>
      </c>
      <c r="AS183" s="5" t="s">
        <v>52</v>
      </c>
      <c r="AT183" s="1"/>
      <c r="AU183" s="5" t="s">
        <v>315</v>
      </c>
      <c r="AV183" s="1">
        <v>23</v>
      </c>
    </row>
    <row r="184" spans="1:48" ht="30" customHeight="1" x14ac:dyDescent="0.3">
      <c r="A184" s="8" t="s">
        <v>316</v>
      </c>
      <c r="B184" s="8" t="s">
        <v>317</v>
      </c>
      <c r="C184" s="8" t="s">
        <v>309</v>
      </c>
      <c r="D184" s="9">
        <v>5.23</v>
      </c>
      <c r="E184" s="10"/>
      <c r="F184" s="10"/>
      <c r="G184" s="10"/>
      <c r="H184" s="10"/>
      <c r="I184" s="10"/>
      <c r="J184" s="10"/>
      <c r="K184" s="10"/>
      <c r="L184" s="10"/>
      <c r="M184" s="8" t="s">
        <v>52</v>
      </c>
      <c r="N184" s="5" t="s">
        <v>318</v>
      </c>
      <c r="O184" s="5" t="s">
        <v>52</v>
      </c>
      <c r="P184" s="5" t="s">
        <v>52</v>
      </c>
      <c r="Q184" s="5" t="s">
        <v>52</v>
      </c>
      <c r="R184" s="5" t="s">
        <v>60</v>
      </c>
      <c r="S184" s="5" t="s">
        <v>60</v>
      </c>
      <c r="T184" s="5" t="s">
        <v>61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5" t="s">
        <v>52</v>
      </c>
      <c r="AS184" s="5" t="s">
        <v>52</v>
      </c>
      <c r="AT184" s="1"/>
      <c r="AU184" s="5" t="s">
        <v>319</v>
      </c>
      <c r="AV184" s="1">
        <v>24</v>
      </c>
    </row>
    <row r="185" spans="1:48" ht="30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48" ht="30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48" ht="30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48" ht="30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48" ht="30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48" ht="30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48" ht="30" customHeight="1" x14ac:dyDescent="0.3">
      <c r="A196" s="9" t="s">
        <v>158</v>
      </c>
      <c r="B196" s="9"/>
      <c r="C196" s="9"/>
      <c r="D196" s="9"/>
      <c r="E196" s="9"/>
      <c r="F196" s="10"/>
      <c r="G196" s="9"/>
      <c r="H196" s="10"/>
      <c r="I196" s="9"/>
      <c r="J196" s="10"/>
      <c r="K196" s="9"/>
      <c r="L196" s="10"/>
      <c r="M196" s="9"/>
      <c r="N196" t="s">
        <v>159</v>
      </c>
    </row>
    <row r="197" spans="1:48" ht="30" customHeight="1" x14ac:dyDescent="0.3">
      <c r="A197" s="8" t="s">
        <v>320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1"/>
      <c r="O197" s="1"/>
      <c r="P197" s="1"/>
      <c r="Q197" s="5" t="s">
        <v>321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ht="30" customHeight="1" x14ac:dyDescent="0.3">
      <c r="A198" s="8" t="s">
        <v>322</v>
      </c>
      <c r="B198" s="8" t="s">
        <v>323</v>
      </c>
      <c r="C198" s="8" t="s">
        <v>164</v>
      </c>
      <c r="D198" s="9">
        <v>2.7</v>
      </c>
      <c r="E198" s="10"/>
      <c r="F198" s="10"/>
      <c r="G198" s="10"/>
      <c r="H198" s="10"/>
      <c r="I198" s="10"/>
      <c r="J198" s="10"/>
      <c r="K198" s="10"/>
      <c r="L198" s="10"/>
      <c r="M198" s="8" t="s">
        <v>52</v>
      </c>
      <c r="N198" s="5" t="s">
        <v>324</v>
      </c>
      <c r="O198" s="5" t="s">
        <v>52</v>
      </c>
      <c r="P198" s="5" t="s">
        <v>52</v>
      </c>
      <c r="Q198" s="5" t="s">
        <v>52</v>
      </c>
      <c r="R198" s="5" t="s">
        <v>61</v>
      </c>
      <c r="S198" s="5" t="s">
        <v>60</v>
      </c>
      <c r="T198" s="5" t="s">
        <v>60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5" t="s">
        <v>52</v>
      </c>
      <c r="AS198" s="5" t="s">
        <v>52</v>
      </c>
      <c r="AT198" s="1"/>
      <c r="AU198" s="5" t="s">
        <v>325</v>
      </c>
      <c r="AV198" s="1">
        <v>26</v>
      </c>
    </row>
    <row r="199" spans="1:48" ht="30" customHeight="1" x14ac:dyDescent="0.3">
      <c r="A199" s="8" t="s">
        <v>326</v>
      </c>
      <c r="B199" s="8" t="s">
        <v>52</v>
      </c>
      <c r="C199" s="8" t="s">
        <v>230</v>
      </c>
      <c r="D199" s="9">
        <v>5.4</v>
      </c>
      <c r="E199" s="10"/>
      <c r="F199" s="10"/>
      <c r="G199" s="10"/>
      <c r="H199" s="10"/>
      <c r="I199" s="10"/>
      <c r="J199" s="10"/>
      <c r="K199" s="10"/>
      <c r="L199" s="10"/>
      <c r="M199" s="8" t="s">
        <v>52</v>
      </c>
      <c r="N199" s="5" t="s">
        <v>327</v>
      </c>
      <c r="O199" s="5" t="s">
        <v>52</v>
      </c>
      <c r="P199" s="5" t="s">
        <v>52</v>
      </c>
      <c r="Q199" s="5" t="s">
        <v>52</v>
      </c>
      <c r="R199" s="5" t="s">
        <v>61</v>
      </c>
      <c r="S199" s="5" t="s">
        <v>60</v>
      </c>
      <c r="T199" s="5" t="s">
        <v>60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5" t="s">
        <v>52</v>
      </c>
      <c r="AS199" s="5" t="s">
        <v>52</v>
      </c>
      <c r="AT199" s="1"/>
      <c r="AU199" s="5" t="s">
        <v>328</v>
      </c>
      <c r="AV199" s="1">
        <v>27</v>
      </c>
    </row>
    <row r="200" spans="1:48" ht="30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30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30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30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30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 x14ac:dyDescent="0.3">
      <c r="A219" s="9" t="s">
        <v>158</v>
      </c>
      <c r="B219" s="9"/>
      <c r="C219" s="9"/>
      <c r="D219" s="9"/>
      <c r="E219" s="9"/>
      <c r="F219" s="10"/>
      <c r="G219" s="9"/>
      <c r="H219" s="10"/>
      <c r="I219" s="9"/>
      <c r="J219" s="10"/>
      <c r="K219" s="9"/>
      <c r="L219" s="10"/>
      <c r="M219" s="9"/>
      <c r="N219" t="s">
        <v>159</v>
      </c>
    </row>
    <row r="220" spans="1:48" ht="30" customHeight="1" x14ac:dyDescent="0.3">
      <c r="A220" s="8" t="s">
        <v>329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"/>
      <c r="O220" s="1"/>
      <c r="P220" s="1"/>
      <c r="Q220" s="5" t="s">
        <v>330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ht="30" customHeight="1" x14ac:dyDescent="0.3">
      <c r="A221" s="8" t="s">
        <v>331</v>
      </c>
      <c r="B221" s="8" t="s">
        <v>332</v>
      </c>
      <c r="C221" s="8" t="s">
        <v>230</v>
      </c>
      <c r="D221" s="9">
        <v>5.4</v>
      </c>
      <c r="E221" s="10"/>
      <c r="F221" s="10"/>
      <c r="G221" s="10"/>
      <c r="H221" s="10"/>
      <c r="I221" s="10"/>
      <c r="J221" s="10"/>
      <c r="K221" s="10"/>
      <c r="L221" s="10"/>
      <c r="M221" s="8" t="s">
        <v>52</v>
      </c>
      <c r="N221" s="5" t="s">
        <v>333</v>
      </c>
      <c r="O221" s="5" t="s">
        <v>52</v>
      </c>
      <c r="P221" s="5" t="s">
        <v>52</v>
      </c>
      <c r="Q221" s="5" t="s">
        <v>52</v>
      </c>
      <c r="R221" s="5" t="s">
        <v>61</v>
      </c>
      <c r="S221" s="5" t="s">
        <v>60</v>
      </c>
      <c r="T221" s="5" t="s">
        <v>60</v>
      </c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5" t="s">
        <v>52</v>
      </c>
      <c r="AS221" s="5" t="s">
        <v>52</v>
      </c>
      <c r="AT221" s="1"/>
      <c r="AU221" s="5" t="s">
        <v>334</v>
      </c>
      <c r="AV221" s="1">
        <v>29</v>
      </c>
    </row>
    <row r="222" spans="1:48" ht="30" customHeight="1" x14ac:dyDescent="0.3">
      <c r="A222" s="8" t="s">
        <v>335</v>
      </c>
      <c r="B222" s="8" t="s">
        <v>336</v>
      </c>
      <c r="C222" s="8" t="s">
        <v>187</v>
      </c>
      <c r="D222" s="9">
        <v>1</v>
      </c>
      <c r="E222" s="10"/>
      <c r="F222" s="10"/>
      <c r="G222" s="10"/>
      <c r="H222" s="10"/>
      <c r="I222" s="10"/>
      <c r="J222" s="10"/>
      <c r="K222" s="10"/>
      <c r="L222" s="10"/>
      <c r="M222" s="8" t="s">
        <v>52</v>
      </c>
      <c r="N222" s="5" t="s">
        <v>337</v>
      </c>
      <c r="O222" s="5" t="s">
        <v>52</v>
      </c>
      <c r="P222" s="5" t="s">
        <v>52</v>
      </c>
      <c r="Q222" s="5" t="s">
        <v>52</v>
      </c>
      <c r="R222" s="5" t="s">
        <v>61</v>
      </c>
      <c r="S222" s="5" t="s">
        <v>60</v>
      </c>
      <c r="T222" s="5" t="s">
        <v>60</v>
      </c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5" t="s">
        <v>52</v>
      </c>
      <c r="AS222" s="5" t="s">
        <v>52</v>
      </c>
      <c r="AT222" s="1"/>
      <c r="AU222" s="5" t="s">
        <v>338</v>
      </c>
      <c r="AV222" s="1">
        <v>30</v>
      </c>
    </row>
    <row r="223" spans="1:48" ht="30" customHeight="1" x14ac:dyDescent="0.3">
      <c r="A223" s="8" t="s">
        <v>339</v>
      </c>
      <c r="B223" s="8" t="s">
        <v>336</v>
      </c>
      <c r="C223" s="8" t="s">
        <v>187</v>
      </c>
      <c r="D223" s="9">
        <v>1</v>
      </c>
      <c r="E223" s="10"/>
      <c r="F223" s="10"/>
      <c r="G223" s="10"/>
      <c r="H223" s="10"/>
      <c r="I223" s="10"/>
      <c r="J223" s="10"/>
      <c r="K223" s="10"/>
      <c r="L223" s="10"/>
      <c r="M223" s="8" t="s">
        <v>52</v>
      </c>
      <c r="N223" s="5" t="s">
        <v>340</v>
      </c>
      <c r="O223" s="5" t="s">
        <v>52</v>
      </c>
      <c r="P223" s="5" t="s">
        <v>52</v>
      </c>
      <c r="Q223" s="5" t="s">
        <v>52</v>
      </c>
      <c r="R223" s="5" t="s">
        <v>61</v>
      </c>
      <c r="S223" s="5" t="s">
        <v>60</v>
      </c>
      <c r="T223" s="5" t="s">
        <v>60</v>
      </c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5" t="s">
        <v>52</v>
      </c>
      <c r="AS223" s="5" t="s">
        <v>52</v>
      </c>
      <c r="AT223" s="1"/>
      <c r="AU223" s="5" t="s">
        <v>341</v>
      </c>
      <c r="AV223" s="1">
        <v>31</v>
      </c>
    </row>
    <row r="224" spans="1:48" ht="30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30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30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30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30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30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30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30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30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30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30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30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30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30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30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30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30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 x14ac:dyDescent="0.3">
      <c r="A242" s="9" t="s">
        <v>158</v>
      </c>
      <c r="B242" s="9"/>
      <c r="C242" s="9"/>
      <c r="D242" s="9"/>
      <c r="E242" s="9"/>
      <c r="F242" s="10"/>
      <c r="G242" s="9"/>
      <c r="H242" s="10"/>
      <c r="I242" s="9"/>
      <c r="J242" s="10"/>
      <c r="K242" s="9"/>
      <c r="L242" s="10"/>
      <c r="M242" s="9"/>
      <c r="N242" t="s">
        <v>159</v>
      </c>
    </row>
    <row r="243" spans="1:48" ht="30" customHeight="1" x14ac:dyDescent="0.3">
      <c r="A243" s="8" t="s">
        <v>342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1"/>
      <c r="O243" s="1"/>
      <c r="P243" s="1"/>
      <c r="Q243" s="5" t="s">
        <v>343</v>
      </c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ht="30" customHeight="1" x14ac:dyDescent="0.3">
      <c r="A244" s="8" t="s">
        <v>344</v>
      </c>
      <c r="B244" s="8" t="s">
        <v>345</v>
      </c>
      <c r="C244" s="8" t="s">
        <v>164</v>
      </c>
      <c r="D244" s="9">
        <v>10.26</v>
      </c>
      <c r="E244" s="10"/>
      <c r="F244" s="10"/>
      <c r="G244" s="10"/>
      <c r="H244" s="10"/>
      <c r="I244" s="10"/>
      <c r="J244" s="10"/>
      <c r="K244" s="10"/>
      <c r="L244" s="10"/>
      <c r="M244" s="8" t="s">
        <v>52</v>
      </c>
      <c r="N244" s="5" t="s">
        <v>346</v>
      </c>
      <c r="O244" s="5" t="s">
        <v>52</v>
      </c>
      <c r="P244" s="5" t="s">
        <v>52</v>
      </c>
      <c r="Q244" s="5" t="s">
        <v>52</v>
      </c>
      <c r="R244" s="5" t="s">
        <v>61</v>
      </c>
      <c r="S244" s="5" t="s">
        <v>60</v>
      </c>
      <c r="T244" s="5" t="s">
        <v>60</v>
      </c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5" t="s">
        <v>52</v>
      </c>
      <c r="AS244" s="5" t="s">
        <v>52</v>
      </c>
      <c r="AT244" s="1"/>
      <c r="AU244" s="5" t="s">
        <v>347</v>
      </c>
      <c r="AV244" s="1">
        <v>34</v>
      </c>
    </row>
    <row r="245" spans="1:48" ht="30" customHeight="1" x14ac:dyDescent="0.3">
      <c r="A245" s="8" t="s">
        <v>348</v>
      </c>
      <c r="B245" s="8" t="s">
        <v>349</v>
      </c>
      <c r="C245" s="8" t="s">
        <v>164</v>
      </c>
      <c r="D245" s="9">
        <v>49.88</v>
      </c>
      <c r="E245" s="10"/>
      <c r="F245" s="10"/>
      <c r="G245" s="10"/>
      <c r="H245" s="10"/>
      <c r="I245" s="10"/>
      <c r="J245" s="10"/>
      <c r="K245" s="10"/>
      <c r="L245" s="10"/>
      <c r="M245" s="8" t="s">
        <v>52</v>
      </c>
      <c r="N245" s="5" t="s">
        <v>350</v>
      </c>
      <c r="O245" s="5" t="s">
        <v>52</v>
      </c>
      <c r="P245" s="5" t="s">
        <v>52</v>
      </c>
      <c r="Q245" s="5" t="s">
        <v>52</v>
      </c>
      <c r="R245" s="5" t="s">
        <v>61</v>
      </c>
      <c r="S245" s="5" t="s">
        <v>60</v>
      </c>
      <c r="T245" s="5" t="s">
        <v>60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5" t="s">
        <v>52</v>
      </c>
      <c r="AS245" s="5" t="s">
        <v>52</v>
      </c>
      <c r="AT245" s="1"/>
      <c r="AU245" s="5" t="s">
        <v>351</v>
      </c>
      <c r="AV245" s="1">
        <v>35</v>
      </c>
    </row>
    <row r="246" spans="1:48" ht="30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48" ht="30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48" ht="30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30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30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48" ht="30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48" ht="30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48" ht="30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48" ht="30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48" ht="30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30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 x14ac:dyDescent="0.3">
      <c r="A265" s="9" t="s">
        <v>158</v>
      </c>
      <c r="B265" s="9"/>
      <c r="C265" s="9"/>
      <c r="D265" s="9"/>
      <c r="E265" s="9"/>
      <c r="F265" s="10"/>
      <c r="G265" s="9"/>
      <c r="H265" s="10"/>
      <c r="I265" s="9"/>
      <c r="J265" s="10"/>
      <c r="K265" s="9"/>
      <c r="L265" s="10"/>
      <c r="M265" s="9"/>
      <c r="N265" t="s">
        <v>159</v>
      </c>
    </row>
    <row r="266" spans="1:48" ht="30" customHeight="1" x14ac:dyDescent="0.3">
      <c r="A266" s="8" t="s">
        <v>352</v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1"/>
      <c r="O266" s="1"/>
      <c r="P266" s="1"/>
      <c r="Q266" s="5" t="s">
        <v>353</v>
      </c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ht="30" customHeight="1" x14ac:dyDescent="0.3">
      <c r="A267" s="8" t="s">
        <v>354</v>
      </c>
      <c r="B267" s="8" t="s">
        <v>355</v>
      </c>
      <c r="C267" s="8" t="s">
        <v>164</v>
      </c>
      <c r="D267" s="9">
        <v>75.48</v>
      </c>
      <c r="E267" s="10"/>
      <c r="F267" s="10"/>
      <c r="G267" s="10"/>
      <c r="H267" s="10"/>
      <c r="I267" s="10"/>
      <c r="J267" s="10"/>
      <c r="K267" s="10"/>
      <c r="L267" s="10"/>
      <c r="M267" s="8" t="s">
        <v>52</v>
      </c>
      <c r="N267" s="5" t="s">
        <v>356</v>
      </c>
      <c r="O267" s="5" t="s">
        <v>52</v>
      </c>
      <c r="P267" s="5" t="s">
        <v>52</v>
      </c>
      <c r="Q267" s="5" t="s">
        <v>52</v>
      </c>
      <c r="R267" s="5" t="s">
        <v>60</v>
      </c>
      <c r="S267" s="5" t="s">
        <v>60</v>
      </c>
      <c r="T267" s="5" t="s">
        <v>61</v>
      </c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5" t="s">
        <v>52</v>
      </c>
      <c r="AS267" s="5" t="s">
        <v>52</v>
      </c>
      <c r="AT267" s="1"/>
      <c r="AU267" s="5" t="s">
        <v>357</v>
      </c>
      <c r="AV267" s="1">
        <v>37</v>
      </c>
    </row>
    <row r="268" spans="1:48" ht="30" customHeight="1" x14ac:dyDescent="0.3">
      <c r="A268" s="8" t="s">
        <v>358</v>
      </c>
      <c r="B268" s="8" t="s">
        <v>359</v>
      </c>
      <c r="C268" s="8" t="s">
        <v>164</v>
      </c>
      <c r="D268" s="9">
        <v>49.5</v>
      </c>
      <c r="E268" s="10"/>
      <c r="F268" s="10"/>
      <c r="G268" s="10"/>
      <c r="H268" s="10"/>
      <c r="I268" s="10"/>
      <c r="J268" s="10"/>
      <c r="K268" s="10"/>
      <c r="L268" s="10"/>
      <c r="M268" s="8" t="s">
        <v>52</v>
      </c>
      <c r="N268" s="5" t="s">
        <v>360</v>
      </c>
      <c r="O268" s="5" t="s">
        <v>52</v>
      </c>
      <c r="P268" s="5" t="s">
        <v>52</v>
      </c>
      <c r="Q268" s="5" t="s">
        <v>52</v>
      </c>
      <c r="R268" s="5" t="s">
        <v>61</v>
      </c>
      <c r="S268" s="5" t="s">
        <v>60</v>
      </c>
      <c r="T268" s="5" t="s">
        <v>60</v>
      </c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5" t="s">
        <v>52</v>
      </c>
      <c r="AS268" s="5" t="s">
        <v>52</v>
      </c>
      <c r="AT268" s="1"/>
      <c r="AU268" s="5" t="s">
        <v>361</v>
      </c>
      <c r="AV268" s="1">
        <v>38</v>
      </c>
    </row>
    <row r="269" spans="1:48" ht="30" customHeight="1" x14ac:dyDescent="0.3">
      <c r="A269" s="8" t="s">
        <v>362</v>
      </c>
      <c r="B269" s="8" t="s">
        <v>363</v>
      </c>
      <c r="C269" s="8" t="s">
        <v>230</v>
      </c>
      <c r="D269" s="9">
        <v>1.3</v>
      </c>
      <c r="E269" s="10"/>
      <c r="F269" s="10"/>
      <c r="G269" s="10"/>
      <c r="H269" s="10"/>
      <c r="I269" s="10"/>
      <c r="J269" s="10"/>
      <c r="K269" s="10"/>
      <c r="L269" s="10"/>
      <c r="M269" s="8" t="s">
        <v>52</v>
      </c>
      <c r="N269" s="5" t="s">
        <v>364</v>
      </c>
      <c r="O269" s="5" t="s">
        <v>52</v>
      </c>
      <c r="P269" s="5" t="s">
        <v>52</v>
      </c>
      <c r="Q269" s="5" t="s">
        <v>52</v>
      </c>
      <c r="R269" s="5" t="s">
        <v>61</v>
      </c>
      <c r="S269" s="5" t="s">
        <v>60</v>
      </c>
      <c r="T269" s="5" t="s">
        <v>60</v>
      </c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5" t="s">
        <v>52</v>
      </c>
      <c r="AS269" s="5" t="s">
        <v>52</v>
      </c>
      <c r="AT269" s="1"/>
      <c r="AU269" s="5" t="s">
        <v>365</v>
      </c>
      <c r="AV269" s="1">
        <v>39</v>
      </c>
    </row>
    <row r="270" spans="1:48" ht="30" customHeight="1" x14ac:dyDescent="0.3">
      <c r="A270" s="8" t="s">
        <v>366</v>
      </c>
      <c r="B270" s="8" t="s">
        <v>367</v>
      </c>
      <c r="C270" s="8" t="s">
        <v>164</v>
      </c>
      <c r="D270" s="9">
        <v>4.05</v>
      </c>
      <c r="E270" s="10"/>
      <c r="F270" s="10"/>
      <c r="G270" s="10"/>
      <c r="H270" s="10"/>
      <c r="I270" s="10"/>
      <c r="J270" s="10"/>
      <c r="K270" s="10"/>
      <c r="L270" s="10"/>
      <c r="M270" s="8" t="s">
        <v>52</v>
      </c>
      <c r="N270" s="5" t="s">
        <v>368</v>
      </c>
      <c r="O270" s="5" t="s">
        <v>52</v>
      </c>
      <c r="P270" s="5" t="s">
        <v>52</v>
      </c>
      <c r="Q270" s="5" t="s">
        <v>52</v>
      </c>
      <c r="R270" s="5" t="s">
        <v>61</v>
      </c>
      <c r="S270" s="5" t="s">
        <v>60</v>
      </c>
      <c r="T270" s="5" t="s">
        <v>60</v>
      </c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5" t="s">
        <v>52</v>
      </c>
      <c r="AS270" s="5" t="s">
        <v>52</v>
      </c>
      <c r="AT270" s="1"/>
      <c r="AU270" s="5" t="s">
        <v>369</v>
      </c>
      <c r="AV270" s="1">
        <v>40</v>
      </c>
    </row>
    <row r="271" spans="1:48" ht="30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30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4" ht="30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4" ht="30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4" ht="30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4" ht="30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4" ht="30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4" ht="30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4" ht="30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4" ht="30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4" ht="30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4" ht="30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4" ht="30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4" ht="30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4" ht="30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4" ht="30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4" ht="30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4" ht="30" customHeight="1" x14ac:dyDescent="0.3">
      <c r="A288" s="9" t="s">
        <v>158</v>
      </c>
      <c r="B288" s="9"/>
      <c r="C288" s="9"/>
      <c r="D288" s="9"/>
      <c r="E288" s="9"/>
      <c r="F288" s="10"/>
      <c r="G288" s="9"/>
      <c r="H288" s="10"/>
      <c r="I288" s="9"/>
      <c r="J288" s="10"/>
      <c r="K288" s="9"/>
      <c r="L288" s="10"/>
      <c r="M288" s="9"/>
      <c r="N288" t="s">
        <v>159</v>
      </c>
    </row>
    <row r="289" spans="1:48" ht="30" customHeight="1" x14ac:dyDescent="0.3">
      <c r="A289" s="8" t="s">
        <v>370</v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"/>
      <c r="O289" s="1"/>
      <c r="P289" s="1"/>
      <c r="Q289" s="5" t="s">
        <v>371</v>
      </c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ht="30" customHeight="1" x14ac:dyDescent="0.3">
      <c r="A290" s="8" t="s">
        <v>372</v>
      </c>
      <c r="B290" s="8" t="s">
        <v>373</v>
      </c>
      <c r="C290" s="8" t="s">
        <v>374</v>
      </c>
      <c r="D290" s="9">
        <v>9</v>
      </c>
      <c r="E290" s="10"/>
      <c r="F290" s="10"/>
      <c r="G290" s="10"/>
      <c r="H290" s="10"/>
      <c r="I290" s="10"/>
      <c r="J290" s="10"/>
      <c r="K290" s="10"/>
      <c r="L290" s="10"/>
      <c r="M290" s="8" t="s">
        <v>52</v>
      </c>
      <c r="N290" s="5" t="s">
        <v>375</v>
      </c>
      <c r="O290" s="5" t="s">
        <v>52</v>
      </c>
      <c r="P290" s="5" t="s">
        <v>52</v>
      </c>
      <c r="Q290" s="5" t="s">
        <v>52</v>
      </c>
      <c r="R290" s="5" t="s">
        <v>60</v>
      </c>
      <c r="S290" s="5" t="s">
        <v>60</v>
      </c>
      <c r="T290" s="5" t="s">
        <v>61</v>
      </c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5" t="s">
        <v>52</v>
      </c>
      <c r="AS290" s="5" t="s">
        <v>52</v>
      </c>
      <c r="AT290" s="1"/>
      <c r="AU290" s="5" t="s">
        <v>376</v>
      </c>
      <c r="AV290" s="1">
        <v>42</v>
      </c>
    </row>
    <row r="291" spans="1:48" ht="30" customHeight="1" x14ac:dyDescent="0.3">
      <c r="A291" s="8" t="s">
        <v>377</v>
      </c>
      <c r="B291" s="8" t="s">
        <v>378</v>
      </c>
      <c r="C291" s="8" t="s">
        <v>106</v>
      </c>
      <c r="D291" s="9">
        <v>2</v>
      </c>
      <c r="E291" s="10"/>
      <c r="F291" s="10"/>
      <c r="G291" s="10"/>
      <c r="H291" s="10"/>
      <c r="I291" s="10"/>
      <c r="J291" s="10"/>
      <c r="K291" s="10"/>
      <c r="L291" s="10"/>
      <c r="M291" s="8" t="s">
        <v>52</v>
      </c>
      <c r="N291" s="5" t="s">
        <v>379</v>
      </c>
      <c r="O291" s="5" t="s">
        <v>52</v>
      </c>
      <c r="P291" s="5" t="s">
        <v>52</v>
      </c>
      <c r="Q291" s="5" t="s">
        <v>52</v>
      </c>
      <c r="R291" s="5" t="s">
        <v>60</v>
      </c>
      <c r="S291" s="5" t="s">
        <v>60</v>
      </c>
      <c r="T291" s="5" t="s">
        <v>61</v>
      </c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5" t="s">
        <v>52</v>
      </c>
      <c r="AS291" s="5" t="s">
        <v>52</v>
      </c>
      <c r="AT291" s="1"/>
      <c r="AU291" s="5" t="s">
        <v>380</v>
      </c>
      <c r="AV291" s="1">
        <v>43</v>
      </c>
    </row>
    <row r="292" spans="1:48" ht="30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48" ht="30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48" ht="30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48" ht="30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48" ht="30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48" ht="30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48" ht="30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48" ht="30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48" ht="30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30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30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48" ht="30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48" ht="30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48" ht="30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48" ht="30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48" ht="30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30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30" customHeight="1" x14ac:dyDescent="0.3">
      <c r="A311" s="9" t="s">
        <v>158</v>
      </c>
      <c r="B311" s="9"/>
      <c r="C311" s="9"/>
      <c r="D311" s="9"/>
      <c r="E311" s="9"/>
      <c r="F311" s="10"/>
      <c r="G311" s="9"/>
      <c r="H311" s="10"/>
      <c r="I311" s="9"/>
      <c r="J311" s="10"/>
      <c r="K311" s="9"/>
      <c r="L311" s="10"/>
      <c r="M311" s="9"/>
      <c r="N311" t="s">
        <v>159</v>
      </c>
    </row>
    <row r="312" spans="1:48" ht="30" customHeight="1" x14ac:dyDescent="0.3">
      <c r="A312" s="8" t="s">
        <v>381</v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1"/>
      <c r="O312" s="1"/>
      <c r="P312" s="1"/>
      <c r="Q312" s="5" t="s">
        <v>382</v>
      </c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ht="30" customHeight="1" x14ac:dyDescent="0.3">
      <c r="A313" s="8" t="s">
        <v>383</v>
      </c>
      <c r="B313" s="8" t="s">
        <v>384</v>
      </c>
      <c r="C313" s="8" t="s">
        <v>164</v>
      </c>
      <c r="D313" s="9">
        <v>13.2</v>
      </c>
      <c r="E313" s="10"/>
      <c r="F313" s="10"/>
      <c r="G313" s="10"/>
      <c r="H313" s="10"/>
      <c r="I313" s="10"/>
      <c r="J313" s="10"/>
      <c r="K313" s="10"/>
      <c r="L313" s="10"/>
      <c r="M313" s="8" t="s">
        <v>52</v>
      </c>
      <c r="N313" s="5" t="s">
        <v>385</v>
      </c>
      <c r="O313" s="5" t="s">
        <v>52</v>
      </c>
      <c r="P313" s="5" t="s">
        <v>52</v>
      </c>
      <c r="Q313" s="5" t="s">
        <v>52</v>
      </c>
      <c r="R313" s="5" t="s">
        <v>61</v>
      </c>
      <c r="S313" s="5" t="s">
        <v>60</v>
      </c>
      <c r="T313" s="5" t="s">
        <v>60</v>
      </c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5" t="s">
        <v>52</v>
      </c>
      <c r="AS313" s="5" t="s">
        <v>52</v>
      </c>
      <c r="AT313" s="1"/>
      <c r="AU313" s="5" t="s">
        <v>386</v>
      </c>
      <c r="AV313" s="1">
        <v>45</v>
      </c>
    </row>
    <row r="314" spans="1:48" ht="30" customHeight="1" x14ac:dyDescent="0.3">
      <c r="A314" s="8" t="s">
        <v>387</v>
      </c>
      <c r="B314" s="8" t="s">
        <v>52</v>
      </c>
      <c r="C314" s="8" t="s">
        <v>164</v>
      </c>
      <c r="D314" s="9">
        <v>0.2</v>
      </c>
      <c r="E314" s="10"/>
      <c r="F314" s="10"/>
      <c r="G314" s="10"/>
      <c r="H314" s="10"/>
      <c r="I314" s="10"/>
      <c r="J314" s="10"/>
      <c r="K314" s="10"/>
      <c r="L314" s="10"/>
      <c r="M314" s="8" t="s">
        <v>52</v>
      </c>
      <c r="N314" s="5" t="s">
        <v>388</v>
      </c>
      <c r="O314" s="5" t="s">
        <v>52</v>
      </c>
      <c r="P314" s="5" t="s">
        <v>52</v>
      </c>
      <c r="Q314" s="5" t="s">
        <v>52</v>
      </c>
      <c r="R314" s="5" t="s">
        <v>61</v>
      </c>
      <c r="S314" s="5" t="s">
        <v>60</v>
      </c>
      <c r="T314" s="5" t="s">
        <v>60</v>
      </c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5" t="s">
        <v>52</v>
      </c>
      <c r="AS314" s="5" t="s">
        <v>52</v>
      </c>
      <c r="AT314" s="1"/>
      <c r="AU314" s="5" t="s">
        <v>389</v>
      </c>
      <c r="AV314" s="1">
        <v>46</v>
      </c>
    </row>
    <row r="315" spans="1:48" ht="30" customHeight="1" x14ac:dyDescent="0.3">
      <c r="A315" s="8" t="s">
        <v>390</v>
      </c>
      <c r="B315" s="8" t="s">
        <v>391</v>
      </c>
      <c r="C315" s="8" t="s">
        <v>164</v>
      </c>
      <c r="D315" s="9">
        <v>49.5</v>
      </c>
      <c r="E315" s="10"/>
      <c r="F315" s="10"/>
      <c r="G315" s="10"/>
      <c r="H315" s="10"/>
      <c r="I315" s="10"/>
      <c r="J315" s="10"/>
      <c r="K315" s="10"/>
      <c r="L315" s="10"/>
      <c r="M315" s="8" t="s">
        <v>52</v>
      </c>
      <c r="N315" s="5" t="s">
        <v>392</v>
      </c>
      <c r="O315" s="5" t="s">
        <v>52</v>
      </c>
      <c r="P315" s="5" t="s">
        <v>52</v>
      </c>
      <c r="Q315" s="5" t="s">
        <v>52</v>
      </c>
      <c r="R315" s="5" t="s">
        <v>61</v>
      </c>
      <c r="S315" s="5" t="s">
        <v>60</v>
      </c>
      <c r="T315" s="5" t="s">
        <v>60</v>
      </c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5" t="s">
        <v>52</v>
      </c>
      <c r="AS315" s="5" t="s">
        <v>52</v>
      </c>
      <c r="AT315" s="1"/>
      <c r="AU315" s="5" t="s">
        <v>393</v>
      </c>
      <c r="AV315" s="1">
        <v>47</v>
      </c>
    </row>
    <row r="316" spans="1:48" ht="30" customHeight="1" x14ac:dyDescent="0.3">
      <c r="A316" s="8" t="s">
        <v>394</v>
      </c>
      <c r="B316" s="8" t="s">
        <v>395</v>
      </c>
      <c r="C316" s="8" t="s">
        <v>396</v>
      </c>
      <c r="D316" s="9">
        <v>0.02</v>
      </c>
      <c r="E316" s="10"/>
      <c r="F316" s="10"/>
      <c r="G316" s="10"/>
      <c r="H316" s="10"/>
      <c r="I316" s="10"/>
      <c r="J316" s="10"/>
      <c r="K316" s="10"/>
      <c r="L316" s="10"/>
      <c r="M316" s="8" t="s">
        <v>52</v>
      </c>
      <c r="N316" s="5" t="s">
        <v>397</v>
      </c>
      <c r="O316" s="5" t="s">
        <v>52</v>
      </c>
      <c r="P316" s="5" t="s">
        <v>52</v>
      </c>
      <c r="Q316" s="5" t="s">
        <v>52</v>
      </c>
      <c r="R316" s="5" t="s">
        <v>61</v>
      </c>
      <c r="S316" s="5" t="s">
        <v>60</v>
      </c>
      <c r="T316" s="5" t="s">
        <v>60</v>
      </c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5" t="s">
        <v>52</v>
      </c>
      <c r="AS316" s="5" t="s">
        <v>52</v>
      </c>
      <c r="AT316" s="1"/>
      <c r="AU316" s="5" t="s">
        <v>398</v>
      </c>
      <c r="AV316" s="1">
        <v>48</v>
      </c>
    </row>
    <row r="317" spans="1:48" ht="30" customHeight="1" x14ac:dyDescent="0.3">
      <c r="A317" s="8" t="s">
        <v>399</v>
      </c>
      <c r="B317" s="8" t="s">
        <v>52</v>
      </c>
      <c r="C317" s="8" t="s">
        <v>164</v>
      </c>
      <c r="D317" s="9">
        <v>3.96</v>
      </c>
      <c r="E317" s="10"/>
      <c r="F317" s="10"/>
      <c r="G317" s="10"/>
      <c r="H317" s="10"/>
      <c r="I317" s="10"/>
      <c r="J317" s="10"/>
      <c r="K317" s="10"/>
      <c r="L317" s="10"/>
      <c r="M317" s="8" t="s">
        <v>52</v>
      </c>
      <c r="N317" s="5" t="s">
        <v>400</v>
      </c>
      <c r="O317" s="5" t="s">
        <v>52</v>
      </c>
      <c r="P317" s="5" t="s">
        <v>52</v>
      </c>
      <c r="Q317" s="5" t="s">
        <v>52</v>
      </c>
      <c r="R317" s="5" t="s">
        <v>61</v>
      </c>
      <c r="S317" s="5" t="s">
        <v>60</v>
      </c>
      <c r="T317" s="5" t="s">
        <v>60</v>
      </c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5" t="s">
        <v>52</v>
      </c>
      <c r="AS317" s="5" t="s">
        <v>52</v>
      </c>
      <c r="AT317" s="1"/>
      <c r="AU317" s="5" t="s">
        <v>401</v>
      </c>
      <c r="AV317" s="1">
        <v>49</v>
      </c>
    </row>
    <row r="318" spans="1:48" ht="30" customHeight="1" x14ac:dyDescent="0.3">
      <c r="A318" s="8" t="s">
        <v>402</v>
      </c>
      <c r="B318" s="8" t="s">
        <v>52</v>
      </c>
      <c r="C318" s="8" t="s">
        <v>164</v>
      </c>
      <c r="D318" s="9">
        <v>2</v>
      </c>
      <c r="E318" s="10"/>
      <c r="F318" s="10"/>
      <c r="G318" s="10"/>
      <c r="H318" s="10"/>
      <c r="I318" s="10"/>
      <c r="J318" s="10"/>
      <c r="K318" s="10"/>
      <c r="L318" s="10"/>
      <c r="M318" s="8" t="s">
        <v>52</v>
      </c>
      <c r="N318" s="5" t="s">
        <v>403</v>
      </c>
      <c r="O318" s="5" t="s">
        <v>52</v>
      </c>
      <c r="P318" s="5" t="s">
        <v>52</v>
      </c>
      <c r="Q318" s="5" t="s">
        <v>52</v>
      </c>
      <c r="R318" s="5" t="s">
        <v>61</v>
      </c>
      <c r="S318" s="5" t="s">
        <v>60</v>
      </c>
      <c r="T318" s="5" t="s">
        <v>60</v>
      </c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5" t="s">
        <v>52</v>
      </c>
      <c r="AS318" s="5" t="s">
        <v>52</v>
      </c>
      <c r="AT318" s="1"/>
      <c r="AU318" s="5" t="s">
        <v>404</v>
      </c>
      <c r="AV318" s="1">
        <v>50</v>
      </c>
    </row>
    <row r="319" spans="1:48" ht="30" customHeight="1" x14ac:dyDescent="0.3">
      <c r="A319" s="8" t="s">
        <v>405</v>
      </c>
      <c r="B319" s="8" t="s">
        <v>406</v>
      </c>
      <c r="C319" s="8" t="s">
        <v>252</v>
      </c>
      <c r="D319" s="9">
        <v>0.79</v>
      </c>
      <c r="E319" s="10"/>
      <c r="F319" s="10"/>
      <c r="G319" s="10"/>
      <c r="H319" s="10"/>
      <c r="I319" s="10"/>
      <c r="J319" s="10"/>
      <c r="K319" s="10"/>
      <c r="L319" s="10"/>
      <c r="M319" s="8" t="s">
        <v>52</v>
      </c>
      <c r="N319" s="5" t="s">
        <v>407</v>
      </c>
      <c r="O319" s="5" t="s">
        <v>52</v>
      </c>
      <c r="P319" s="5" t="s">
        <v>52</v>
      </c>
      <c r="Q319" s="5" t="s">
        <v>52</v>
      </c>
      <c r="R319" s="5" t="s">
        <v>61</v>
      </c>
      <c r="S319" s="5" t="s">
        <v>60</v>
      </c>
      <c r="T319" s="5" t="s">
        <v>60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5" t="s">
        <v>52</v>
      </c>
      <c r="AS319" s="5" t="s">
        <v>52</v>
      </c>
      <c r="AT319" s="1"/>
      <c r="AU319" s="5" t="s">
        <v>408</v>
      </c>
      <c r="AV319" s="1">
        <v>51</v>
      </c>
    </row>
    <row r="320" spans="1:48" ht="30" customHeight="1" x14ac:dyDescent="0.3">
      <c r="A320" s="8" t="s">
        <v>409</v>
      </c>
      <c r="B320" s="8" t="s">
        <v>410</v>
      </c>
      <c r="C320" s="8" t="s">
        <v>230</v>
      </c>
      <c r="D320" s="9">
        <v>7.6</v>
      </c>
      <c r="E320" s="10"/>
      <c r="F320" s="10"/>
      <c r="G320" s="10"/>
      <c r="H320" s="10"/>
      <c r="I320" s="10"/>
      <c r="J320" s="10"/>
      <c r="K320" s="10"/>
      <c r="L320" s="10"/>
      <c r="M320" s="8" t="s">
        <v>52</v>
      </c>
      <c r="N320" s="5" t="s">
        <v>411</v>
      </c>
      <c r="O320" s="5" t="s">
        <v>52</v>
      </c>
      <c r="P320" s="5" t="s">
        <v>52</v>
      </c>
      <c r="Q320" s="5" t="s">
        <v>52</v>
      </c>
      <c r="R320" s="5" t="s">
        <v>60</v>
      </c>
      <c r="S320" s="5" t="s">
        <v>61</v>
      </c>
      <c r="T320" s="5" t="s">
        <v>60</v>
      </c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5" t="s">
        <v>52</v>
      </c>
      <c r="AS320" s="5" t="s">
        <v>52</v>
      </c>
      <c r="AT320" s="1"/>
      <c r="AU320" s="5" t="s">
        <v>412</v>
      </c>
      <c r="AV320" s="1">
        <v>52</v>
      </c>
    </row>
    <row r="321" spans="1:48" ht="30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48" ht="30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48" ht="30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48" ht="30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48" ht="30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48" ht="30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48" ht="30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48" ht="30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48" ht="30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48" ht="30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48" ht="30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48" ht="30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30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48" ht="30" customHeight="1" x14ac:dyDescent="0.3">
      <c r="A334" s="9" t="s">
        <v>158</v>
      </c>
      <c r="B334" s="9"/>
      <c r="C334" s="9"/>
      <c r="D334" s="9"/>
      <c r="E334" s="9"/>
      <c r="F334" s="10"/>
      <c r="G334" s="9"/>
      <c r="H334" s="10"/>
      <c r="I334" s="9"/>
      <c r="J334" s="10"/>
      <c r="K334" s="9"/>
      <c r="L334" s="10"/>
      <c r="M334" s="9"/>
      <c r="N334" t="s">
        <v>159</v>
      </c>
    </row>
    <row r="335" spans="1:48" ht="30" customHeight="1" x14ac:dyDescent="0.3">
      <c r="A335" s="8" t="s">
        <v>413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1"/>
      <c r="O335" s="1"/>
      <c r="P335" s="1"/>
      <c r="Q335" s="5" t="s">
        <v>414</v>
      </c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ht="30" customHeight="1" x14ac:dyDescent="0.3">
      <c r="A336" s="8" t="s">
        <v>416</v>
      </c>
      <c r="B336" s="8" t="s">
        <v>417</v>
      </c>
      <c r="C336" s="8" t="s">
        <v>396</v>
      </c>
      <c r="D336" s="9">
        <v>1.59</v>
      </c>
      <c r="E336" s="10"/>
      <c r="F336" s="10"/>
      <c r="G336" s="10"/>
      <c r="H336" s="10"/>
      <c r="I336" s="10"/>
      <c r="J336" s="10"/>
      <c r="K336" s="10"/>
      <c r="L336" s="10"/>
      <c r="M336" s="8" t="s">
        <v>52</v>
      </c>
      <c r="N336" s="5" t="s">
        <v>418</v>
      </c>
      <c r="O336" s="5" t="s">
        <v>52</v>
      </c>
      <c r="P336" s="5" t="s">
        <v>52</v>
      </c>
      <c r="Q336" s="5" t="s">
        <v>52</v>
      </c>
      <c r="R336" s="5" t="s">
        <v>61</v>
      </c>
      <c r="S336" s="5" t="s">
        <v>60</v>
      </c>
      <c r="T336" s="5" t="s">
        <v>60</v>
      </c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5" t="s">
        <v>52</v>
      </c>
      <c r="AS336" s="5" t="s">
        <v>52</v>
      </c>
      <c r="AT336" s="1"/>
      <c r="AU336" s="5" t="s">
        <v>419</v>
      </c>
      <c r="AV336" s="1">
        <v>54</v>
      </c>
    </row>
    <row r="337" spans="1:48" ht="30" customHeight="1" x14ac:dyDescent="0.3">
      <c r="A337" s="8" t="s">
        <v>416</v>
      </c>
      <c r="B337" s="8" t="s">
        <v>420</v>
      </c>
      <c r="C337" s="8" t="s">
        <v>396</v>
      </c>
      <c r="D337" s="9">
        <v>1.1599999999999999</v>
      </c>
      <c r="E337" s="10"/>
      <c r="F337" s="10"/>
      <c r="G337" s="10"/>
      <c r="H337" s="10"/>
      <c r="I337" s="10"/>
      <c r="J337" s="10"/>
      <c r="K337" s="10"/>
      <c r="L337" s="10"/>
      <c r="M337" s="8" t="s">
        <v>52</v>
      </c>
      <c r="N337" s="5" t="s">
        <v>421</v>
      </c>
      <c r="O337" s="5" t="s">
        <v>52</v>
      </c>
      <c r="P337" s="5" t="s">
        <v>52</v>
      </c>
      <c r="Q337" s="5" t="s">
        <v>52</v>
      </c>
      <c r="R337" s="5" t="s">
        <v>61</v>
      </c>
      <c r="S337" s="5" t="s">
        <v>60</v>
      </c>
      <c r="T337" s="5" t="s">
        <v>60</v>
      </c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5" t="s">
        <v>52</v>
      </c>
      <c r="AS337" s="5" t="s">
        <v>52</v>
      </c>
      <c r="AT337" s="1"/>
      <c r="AU337" s="5" t="s">
        <v>422</v>
      </c>
      <c r="AV337" s="1">
        <v>55</v>
      </c>
    </row>
    <row r="338" spans="1:48" ht="30" customHeight="1" x14ac:dyDescent="0.3">
      <c r="A338" s="8" t="s">
        <v>423</v>
      </c>
      <c r="B338" s="8" t="s">
        <v>424</v>
      </c>
      <c r="C338" s="8" t="s">
        <v>396</v>
      </c>
      <c r="D338" s="9">
        <v>2.75</v>
      </c>
      <c r="E338" s="10"/>
      <c r="F338" s="10"/>
      <c r="G338" s="10"/>
      <c r="H338" s="10"/>
      <c r="I338" s="10"/>
      <c r="J338" s="10"/>
      <c r="K338" s="10"/>
      <c r="L338" s="10"/>
      <c r="M338" s="8" t="s">
        <v>52</v>
      </c>
      <c r="N338" s="5" t="s">
        <v>425</v>
      </c>
      <c r="O338" s="5" t="s">
        <v>52</v>
      </c>
      <c r="P338" s="5" t="s">
        <v>52</v>
      </c>
      <c r="Q338" s="5" t="s">
        <v>52</v>
      </c>
      <c r="R338" s="5" t="s">
        <v>61</v>
      </c>
      <c r="S338" s="5" t="s">
        <v>60</v>
      </c>
      <c r="T338" s="5" t="s">
        <v>60</v>
      </c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5" t="s">
        <v>52</v>
      </c>
      <c r="AS338" s="5" t="s">
        <v>52</v>
      </c>
      <c r="AT338" s="1"/>
      <c r="AU338" s="5" t="s">
        <v>426</v>
      </c>
      <c r="AV338" s="1">
        <v>61</v>
      </c>
    </row>
    <row r="339" spans="1:48" ht="30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48" ht="30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48" ht="30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48" ht="30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48" ht="30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48" ht="30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48" ht="30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48" ht="30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48" ht="30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48" ht="30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48" ht="30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48" ht="30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48" ht="30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48" ht="30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14" ht="30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14" ht="30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14" ht="30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4" ht="30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14" ht="30" customHeight="1" x14ac:dyDescent="0.3">
      <c r="A357" s="9" t="s">
        <v>158</v>
      </c>
      <c r="B357" s="9"/>
      <c r="C357" s="9"/>
      <c r="D357" s="9"/>
      <c r="E357" s="9"/>
      <c r="F357" s="10"/>
      <c r="G357" s="9"/>
      <c r="H357" s="10"/>
      <c r="I357" s="9"/>
      <c r="J357" s="10"/>
      <c r="K357" s="9"/>
      <c r="L357" s="10"/>
      <c r="M357" s="9"/>
      <c r="N357" t="s">
        <v>159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horizontalDpi="4294967293" r:id="rId1"/>
  <rowBreaks count="14" manualBreakCount="14">
    <brk id="49" max="16383" man="1"/>
    <brk id="72" max="16383" man="1"/>
    <brk id="104" max="16383" man="1"/>
    <brk id="127" max="16383" man="1"/>
    <brk id="150" max="16383" man="1"/>
    <brk id="173" max="16383" man="1"/>
    <brk id="196" max="16383" man="1"/>
    <brk id="219" max="16383" man="1"/>
    <brk id="242" max="16383" man="1"/>
    <brk id="265" max="16383" man="1"/>
    <brk id="288" max="16383" man="1"/>
    <brk id="311" max="16383" man="1"/>
    <brk id="334" max="16383" man="1"/>
    <brk id="3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원가계산서</vt:lpstr>
      <vt:lpstr>공종별집계표</vt:lpstr>
      <vt:lpstr>공종별내역서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박정심</dc:creator>
  <cp:lastModifiedBy>Administrator</cp:lastModifiedBy>
  <cp:lastPrinted>2020-06-23T01:20:32Z</cp:lastPrinted>
  <dcterms:created xsi:type="dcterms:W3CDTF">2019-12-30T06:07:05Z</dcterms:created>
  <dcterms:modified xsi:type="dcterms:W3CDTF">2020-06-23T01:26:05Z</dcterms:modified>
</cp:coreProperties>
</file>